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m.es.gov.br.local\index\ARQUIVOS PMES\EMG\EMG4\25 - Plano de Contratações Anual - PCA\2025\5. PCA para PUBLICAÇÃO\"/>
    </mc:Choice>
  </mc:AlternateContent>
  <xr:revisionPtr revIDLastSave="0" documentId="13_ncr:1_{4ED3E2C0-74EA-42F9-8403-6BB24A2026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CA25.PUB" sheetId="39" r:id="rId1"/>
    <sheet name="Planilha1" sheetId="42" r:id="rId2"/>
    <sheet name="Planilha2" sheetId="43" r:id="rId3"/>
  </sheets>
  <definedNames>
    <definedName name="_xlnm._FilterDatabase" localSheetId="0" hidden="1">'PCA25.PUB'!$A$130:$L$132</definedName>
    <definedName name="_xlnm.Print_Area" localSheetId="0">'PCA25.PUB'!$A$1:$L$132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9" l="1"/>
  <c r="F40" i="39"/>
  <c r="F41" i="39" l="1"/>
  <c r="F60" i="39"/>
  <c r="E58" i="39"/>
  <c r="E80" i="39"/>
  <c r="F6" i="39"/>
  <c r="F8" i="39"/>
  <c r="F7" i="39"/>
  <c r="F39" i="39"/>
  <c r="B19" i="42"/>
  <c r="F97" i="39" l="1"/>
  <c r="F96" i="39"/>
  <c r="F61" i="39" l="1"/>
  <c r="B15" i="42"/>
  <c r="F68" i="39"/>
  <c r="F125" i="39"/>
  <c r="F126" i="39"/>
  <c r="F70" i="39"/>
  <c r="F67" i="39"/>
  <c r="F66" i="39"/>
  <c r="F65" i="39"/>
  <c r="F84" i="39"/>
  <c r="F90" i="39"/>
  <c r="F94" i="39"/>
  <c r="F83" i="39"/>
  <c r="E74" i="39" l="1"/>
  <c r="F36" i="39" l="1"/>
  <c r="F14" i="39"/>
  <c r="F11" i="39"/>
  <c r="F9" i="39"/>
  <c r="F114" i="39"/>
  <c r="F52" i="39"/>
  <c r="F88" i="39"/>
  <c r="F82" i="39"/>
  <c r="F33" i="39"/>
  <c r="F116" i="39"/>
  <c r="F117" i="39"/>
  <c r="F51" i="39"/>
  <c r="F100" i="39"/>
  <c r="F81" i="39"/>
  <c r="F50" i="39"/>
  <c r="F119" i="39"/>
  <c r="F5" i="39"/>
  <c r="F92" i="39"/>
  <c r="F49" i="39"/>
  <c r="F105" i="39"/>
  <c r="F43" i="39"/>
  <c r="F85" i="39"/>
  <c r="F98" i="39"/>
  <c r="F48" i="39"/>
  <c r="F121" i="39"/>
  <c r="F104" i="39"/>
  <c r="F101" i="39"/>
  <c r="F93" i="39"/>
  <c r="F110" i="39"/>
  <c r="F78" i="39"/>
  <c r="F108" i="39"/>
  <c r="F122" i="39"/>
  <c r="F12" i="39"/>
  <c r="F99" i="39"/>
  <c r="F112" i="39"/>
  <c r="F124" i="39"/>
  <c r="F120" i="39"/>
  <c r="F64" i="39"/>
  <c r="F15" i="39"/>
  <c r="F13" i="39"/>
  <c r="F69" i="39"/>
  <c r="F73" i="39"/>
  <c r="F32" i="39"/>
  <c r="F35" i="39"/>
  <c r="F102" i="39"/>
  <c r="F107" i="39"/>
  <c r="F59" i="39"/>
  <c r="F123" i="39"/>
  <c r="F86" i="39"/>
  <c r="F115" i="39"/>
  <c r="F45" i="39"/>
  <c r="F103" i="39"/>
  <c r="F91" i="39"/>
  <c r="F106" i="39"/>
  <c r="F118" i="39"/>
  <c r="F58" i="39"/>
  <c r="F57" i="39"/>
  <c r="F56" i="39"/>
  <c r="F55" i="39"/>
  <c r="F77" i="39"/>
  <c r="F46" i="39"/>
  <c r="F42" i="39"/>
  <c r="F79" i="39"/>
  <c r="F109" i="39"/>
  <c r="F127" i="39"/>
  <c r="F47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HABIB SAMPAIO</author>
  </authors>
  <commentList>
    <comment ref="J35" authorId="0" shapeId="0" xr:uid="{E3524035-2340-4B62-9697-5BDB81D4020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Realizado pela SEGER. PMES é partícipe.</t>
        </r>
      </text>
    </comment>
    <comment ref="G36" authorId="0" shapeId="0" xr:uid="{E138D6B0-6A1D-4541-BDB2-A2ACF3A66A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2" authorId="0" shapeId="0" xr:uid="{2BB2BB70-8C1C-4AC3-BA8B-9652096E0E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3" authorId="0" shapeId="0" xr:uid="{AF562A7D-CBFC-4095-9299-3916461E23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5" authorId="0" shapeId="0" xr:uid="{CC604A4F-CA05-4D23-A8CA-DA40202C42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6" authorId="0" shapeId="0" xr:uid="{5F02269F-5281-4461-B086-EA5AE17EF35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7" authorId="0" shapeId="0" xr:uid="{7F1B5004-BADB-4E70-8B60-E445623FCCB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9" authorId="0" shapeId="0" xr:uid="{0F7990FF-C430-4036-92ED-5F2834624CF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0" authorId="0" shapeId="0" xr:uid="{9B4E773B-4D10-4934-9E55-54912F1C99D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1" authorId="0" shapeId="0" xr:uid="{EA3A2973-8151-42BB-874D-B516C534884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2" authorId="0" shapeId="0" xr:uid="{5524CD65-3829-4E9B-9785-EF54EEA282E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4" authorId="0" shapeId="0" xr:uid="{D4C25FF9-0B12-435B-8A2F-5395D6A492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6" authorId="0" shapeId="0" xr:uid="{8242C47E-8685-44B4-8C41-EBBB4898947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7" authorId="0" shapeId="0" xr:uid="{FA41A7D7-BAAC-4E36-B0D0-2C0495711B1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9" authorId="0" shapeId="0" xr:uid="{E4346B09-5CE1-4975-AB0E-F7B6862A5E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0" authorId="0" shapeId="0" xr:uid="{45D86527-4297-4D0C-B018-2BDF00250B3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4" authorId="0" shapeId="0" xr:uid="{F13BE00C-F4BB-46E7-86FB-C4487A3BA47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0" authorId="0" shapeId="0" xr:uid="{531ED42F-D8FD-4615-B2A3-89F23DAE57C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1" authorId="0" shapeId="0" xr:uid="{8740D815-BCE4-4766-87FD-0B1FA72D806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2" authorId="0" shapeId="0" xr:uid="{5A952CBA-F0C2-48CB-9968-7E570C4D2B81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3" authorId="0" shapeId="0" xr:uid="{D99227F6-F9D9-4387-A4EC-3779B07FEF1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4" authorId="0" shapeId="0" xr:uid="{0BA085A0-F9B3-4288-B08B-EA435DFDB7F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5" authorId="0" shapeId="0" xr:uid="{2C4264F3-F79D-46AF-A99D-C8ED0BF4D2C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6" authorId="0" shapeId="0" xr:uid="{9FEBF2FC-4DE2-4327-A716-1CE4ECB7DF4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8" authorId="0" shapeId="0" xr:uid="{813C098B-2E05-48DD-A921-A51ED40DB810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9" authorId="0" shapeId="0" xr:uid="{0EB6E2E5-E7C3-4723-B37D-CF4B9E1D5C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0" authorId="0" shapeId="0" xr:uid="{83DD53C6-88C7-4F50-9A5D-1E38E08D4B8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4" authorId="0" shapeId="0" xr:uid="{11C1B963-719C-4345-9104-621C2A48E7F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8" authorId="0" shapeId="0" xr:uid="{7D5503F1-21BB-4F55-A082-A1AFDD305A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2" authorId="0" shapeId="0" xr:uid="{A0D03DA7-D651-4244-807F-5D5CD2A30514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3" authorId="0" shapeId="0" xr:uid="{42F73482-471F-4C99-9E0E-9F8E668C2685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4" authorId="0" shapeId="0" xr:uid="{45CE3626-B1B1-4BAB-9FFB-25928AE2941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5" authorId="0" shapeId="0" xr:uid="{4699E3AB-E12B-41AB-B105-28B87AE6159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</commentList>
</comments>
</file>

<file path=xl/sharedStrings.xml><?xml version="1.0" encoding="utf-8"?>
<sst xmlns="http://schemas.openxmlformats.org/spreadsheetml/2006/main" count="1219" uniqueCount="268">
  <si>
    <t>Feno de Tifton 85 para alimentação dos equinos do RPMont</t>
  </si>
  <si>
    <t>Exame de Mormo (Ensaio de Imunoabsorção Enzimática (ELISA) para doença Mormo.</t>
  </si>
  <si>
    <t>Exame de Anemia Infecciosa Equina (Exame de Imunodifusão em Gel Ágar (Prova de Coggins)</t>
  </si>
  <si>
    <t>RPMont</t>
  </si>
  <si>
    <t>PMES</t>
  </si>
  <si>
    <t>DLOG4</t>
  </si>
  <si>
    <t>Prefeitura Militar</t>
  </si>
  <si>
    <t>DRH</t>
  </si>
  <si>
    <t>DLOG3</t>
  </si>
  <si>
    <t>Construção da nova sede da 19ª Cia Ind</t>
  </si>
  <si>
    <t>Construção da nova sede da 18ª Cia Ind</t>
  </si>
  <si>
    <t>Construção da nova sede do 4º BPM</t>
  </si>
  <si>
    <t>DLOG2-DEAO</t>
  </si>
  <si>
    <t>DLOG2-DCI</t>
  </si>
  <si>
    <t>DAF</t>
  </si>
  <si>
    <t>DE</t>
  </si>
  <si>
    <t>DTIC</t>
  </si>
  <si>
    <t>CORREGEDORIA</t>
  </si>
  <si>
    <t>Assinaturas digitais / Certificado digital</t>
  </si>
  <si>
    <t>Contrato Link de dados - RMGV</t>
  </si>
  <si>
    <t>Contrato Link de dados - NORTE</t>
  </si>
  <si>
    <t>Contrato Link de dados - SUL</t>
  </si>
  <si>
    <t>Contrato Reprografia</t>
  </si>
  <si>
    <t>Nobreaks</t>
  </si>
  <si>
    <t>Prestação de Serviços de Telefonia Fixa</t>
  </si>
  <si>
    <t>Prestação de Serviço de Suporte Técnico / Manutenção em PABX</t>
  </si>
  <si>
    <t>CPL</t>
  </si>
  <si>
    <t>BAC</t>
  </si>
  <si>
    <t>Kg</t>
  </si>
  <si>
    <t>DER-ES</t>
  </si>
  <si>
    <t>Unidade</t>
  </si>
  <si>
    <t>Não se aplica</t>
  </si>
  <si>
    <t>Ano</t>
  </si>
  <si>
    <t>Mês</t>
  </si>
  <si>
    <t>Aj Geral</t>
  </si>
  <si>
    <t xml:space="preserve">Protetor solar facial </t>
  </si>
  <si>
    <t>11. novembro</t>
  </si>
  <si>
    <t>Servidor</t>
  </si>
  <si>
    <t>Locação de imóvel para abrigar a Sede do 2º CPOR</t>
  </si>
  <si>
    <t>Locação de imóvel para abrigar o 2º Pel da 2ª Cia Ind</t>
  </si>
  <si>
    <t>Locação de imóvel  para abrigar a 1ª Cia do 12º BPM</t>
  </si>
  <si>
    <t>GABRIELA CALLEGARI CARNEIRO</t>
  </si>
  <si>
    <t>Serragem de madeira do tipo maravalha, seca, produzida exclusivamente para cama de baia de animais.</t>
  </si>
  <si>
    <t>Serviço de limpeza das instalações</t>
  </si>
  <si>
    <t>Material para manutenção predial</t>
  </si>
  <si>
    <t>Serviços de manutenção predial</t>
  </si>
  <si>
    <t>Medicamentos para administração em semoventes equinos</t>
  </si>
  <si>
    <t>Contratação de empresa para realização de exame toxicológico dos candidatos do CFO e CFSd</t>
  </si>
  <si>
    <t>Material de uso zootécnico para o BAC</t>
  </si>
  <si>
    <t>Serviços veterinários diversos para o RPMont</t>
  </si>
  <si>
    <t>Contratação de empresa para realização de concurso público para o CFSd</t>
  </si>
  <si>
    <t>Contrato de fornecimento de alimentação para os internos custodiados no Presídio Militar da PMES.</t>
  </si>
  <si>
    <t>Ração para semoventes caninos.</t>
  </si>
  <si>
    <t>Projetores e telas interativas para reuniões e aulas de EAD</t>
  </si>
  <si>
    <t>Locação de imóvel para abrigar o DPM do Bairro da Penha durante a construção da nova Sede.</t>
  </si>
  <si>
    <t>Poltronas diversas para escritório</t>
  </si>
  <si>
    <t>Equino para emprego em policiamento ostensivo montado</t>
  </si>
  <si>
    <t>Aluguel do imóvel que abrigar a Dlog 4 (DMPM)</t>
  </si>
  <si>
    <t>Material de encilhamento</t>
  </si>
  <si>
    <t>Pedestal para controle de acesso</t>
  </si>
  <si>
    <t xml:space="preserve">Contentor de 240 litros em polietileno de alta densidade </t>
  </si>
  <si>
    <t>Seguro predial anual contra incêndio - 3ª Cia do 7º BPM</t>
  </si>
  <si>
    <t>Prestação de serviço móvel pessoal de longa distância</t>
  </si>
  <si>
    <t>Manutenção do servidor da Control One</t>
  </si>
  <si>
    <t>Equipamento de Proteção Individual: capacetes e escudos balísticos.</t>
  </si>
  <si>
    <t>Despesas com fornecimento de água e esgoto (taxas e afins)</t>
  </si>
  <si>
    <t>Veículo tipo Caminhão Truck  para transporte de equinos</t>
  </si>
  <si>
    <t>Instrumentos de Menor Potencial Ofensivo: munições químicas</t>
  </si>
  <si>
    <t>Instrumentos de Menor Potencial Ofensivo: munições químicas espargidor</t>
  </si>
  <si>
    <t>Purificadores de tamanhos diversos (bebedouro)</t>
  </si>
  <si>
    <t>Contentor de 1.000 litros em Polietileno de média densidade</t>
  </si>
  <si>
    <t>Construção da nova sede da 3ª Cia/8º BPM - Pancas</t>
  </si>
  <si>
    <t>Construção da nova sede do 3º Pel/10ª Cia ind - Alfredo Chaves</t>
  </si>
  <si>
    <t>MAJ QOCPM BRUNO CARDOSO PORTELA</t>
  </si>
  <si>
    <t>CAP QOCPM PAULO SERGIO ROCHA GOMES</t>
  </si>
  <si>
    <t>Descrição simplificada do objeto</t>
  </si>
  <si>
    <t>Quantidade estimada</t>
  </si>
  <si>
    <t>Classificação orçamentária (GND/elemento)</t>
  </si>
  <si>
    <t>Tipo de contratação</t>
  </si>
  <si>
    <t>Unidade administrativa responsável</t>
  </si>
  <si>
    <t>Agente de contratação</t>
  </si>
  <si>
    <t>01. janeiro</t>
  </si>
  <si>
    <t>02. fevereiro</t>
  </si>
  <si>
    <t>03. março</t>
  </si>
  <si>
    <t>05. maio</t>
  </si>
  <si>
    <t>08. agosto</t>
  </si>
  <si>
    <t>Setor demandante</t>
  </si>
  <si>
    <t>PLANO DE CONTRATAÇÕES ANUAL - 2025</t>
  </si>
  <si>
    <t>POLÍCIA MILITAR DO ESPÍRITO SANTO</t>
  </si>
  <si>
    <t>Última atualização em:</t>
  </si>
  <si>
    <t>VERSÃO:</t>
  </si>
  <si>
    <t>Publicação matérias legais em jornal de grande circulação</t>
  </si>
  <si>
    <t>cm/coluna</t>
  </si>
  <si>
    <t>Novo</t>
  </si>
  <si>
    <t>Em andamento</t>
  </si>
  <si>
    <t>JOSÉ LUIZ FERREIRA FELIPE DA SILVA</t>
  </si>
  <si>
    <t>Contrato de serviços veterinários emergenciais para semoventes caninos</t>
  </si>
  <si>
    <t>Serviços veterinários eletivos para semoventes caninos</t>
  </si>
  <si>
    <t>Fármacos para semoventes caninos</t>
  </si>
  <si>
    <t>Serviços laboratoriais para semoventes caninos</t>
  </si>
  <si>
    <t>Serviço de gerenciamento, abastecimento, manutenção preventiva e corretiva da frota da PMES</t>
  </si>
  <si>
    <t>Aquisição de pneus diversos para viaturas</t>
  </si>
  <si>
    <t>Serviço de fornecimento de passagens aéreas</t>
  </si>
  <si>
    <t>Locação de estrutura física para formação de alunos na APM/ES</t>
  </si>
  <si>
    <t>Despesas com fornecimento de energia elétrica</t>
  </si>
  <si>
    <t>Prorrogação</t>
  </si>
  <si>
    <t>Equipamento de Proteção e Segurança: Colete balístico</t>
  </si>
  <si>
    <t>Manutenção do Sistema de Radio-comunicação e Transceptores</t>
  </si>
  <si>
    <t xml:space="preserve">Pesticidas diversos </t>
  </si>
  <si>
    <t>Utensílios de copa e cozinha</t>
  </si>
  <si>
    <t>Unidades diversas</t>
  </si>
  <si>
    <t>Material de consumo para expediente</t>
  </si>
  <si>
    <t>Materiais diversos para instrução de tiro (alvos, obreias, suportes e afins)</t>
  </si>
  <si>
    <t>Materiais de limpeza diversos, conservação e utensílios</t>
  </si>
  <si>
    <t>Empresa especializada na realização de concurso público com o fito de elaborar e aplicar a prova de conhecimento intelecto-profissional (PCIP) para o Curso de Habilitação de Sargentos 2025</t>
  </si>
  <si>
    <t>Ração e sal para semoventes equinos</t>
  </si>
  <si>
    <t>Gêneros alimentícios (café, açucar e adoçante)</t>
  </si>
  <si>
    <t>3.3.90.39</t>
  </si>
  <si>
    <t>3.3.90.30</t>
  </si>
  <si>
    <t>4.4.90.51</t>
  </si>
  <si>
    <t>4.4.90.52</t>
  </si>
  <si>
    <t>3.3.90.37</t>
  </si>
  <si>
    <t>3.3.90.40</t>
  </si>
  <si>
    <t>3.3.90.33</t>
  </si>
  <si>
    <r>
      <t>Estimativa de valor unitário</t>
    </r>
    <r>
      <rPr>
        <b/>
        <vertAlign val="superscript"/>
        <sz val="9"/>
        <rFont val="Arial"/>
        <family val="2"/>
      </rPr>
      <t>3</t>
    </r>
  </si>
  <si>
    <r>
      <t>Unidade de medida</t>
    </r>
    <r>
      <rPr>
        <b/>
        <vertAlign val="superscript"/>
        <sz val="9"/>
        <rFont val="Arial"/>
        <family val="2"/>
      </rPr>
      <t>2</t>
    </r>
  </si>
  <si>
    <t>O presente Plano de Contratações Anual foi elaborado a partir de levantamentos das demandas institucionais em alinhamento com a visão estratégica da corporação, de acordo com as previsões da Lei (Brasil) nº 14.133, de 1º de abril de 2021; do Decreto (Governo do Estado do Espírito Santo) nº 5307-R, de 15 de fevereiro de 2023; e das orientações da Portaria Conjunta (SEP/SEGER/SEG) nº 011-R, de 12 de junho de 2024.</t>
  </si>
  <si>
    <t>Observações</t>
  </si>
  <si>
    <t>Instrumento vigente. Processo 2024-N0ZRZ9</t>
  </si>
  <si>
    <t>Instrumento vigente ARP Nº  001/2023 - 2023-1ZQ70</t>
  </si>
  <si>
    <r>
      <t>Estimativa preliminar de valor global</t>
    </r>
    <r>
      <rPr>
        <b/>
        <vertAlign val="superscript"/>
        <sz val="9"/>
        <rFont val="Arial"/>
        <family val="2"/>
      </rPr>
      <t>4</t>
    </r>
  </si>
  <si>
    <r>
      <t>Prazo</t>
    </r>
    <r>
      <rPr>
        <b/>
        <vertAlign val="superscript"/>
        <sz val="9"/>
        <rFont val="Arial"/>
        <family val="2"/>
      </rPr>
      <t>5</t>
    </r>
  </si>
  <si>
    <t>Ascom</t>
  </si>
  <si>
    <t xml:space="preserve">Aquisição de Moedas Comemorativas </t>
  </si>
  <si>
    <t>Aquisição de Medalhas Comemorativas</t>
  </si>
  <si>
    <t>03.março</t>
  </si>
  <si>
    <t>3.3.90.31</t>
  </si>
  <si>
    <t>Aquisição de Placas de Homenagens e Honrarias</t>
  </si>
  <si>
    <t>Construção DPM Bairro da Penha</t>
  </si>
  <si>
    <t>06. junho</t>
  </si>
  <si>
    <t>07. julho</t>
  </si>
  <si>
    <t>09. setembro</t>
  </si>
  <si>
    <t>04. abril</t>
  </si>
  <si>
    <t>Inclusão mediante manifestação do setor competente (2025-W6PG89)</t>
  </si>
  <si>
    <t>Rótulos de Linha</t>
  </si>
  <si>
    <t>Total Geral</t>
  </si>
  <si>
    <t>Rótulos de Coluna</t>
  </si>
  <si>
    <t>Tosqueadeira</t>
  </si>
  <si>
    <t>Materiais para ferrageamento de equinos</t>
  </si>
  <si>
    <t>Inclusão mediante manifestação do setor competente (2025-LBSKN5)</t>
  </si>
  <si>
    <t>Insumos para arma de incapacitação neuromuscular:cartuchos para TASER 7</t>
  </si>
  <si>
    <t>Procedimento cirurgico de orquiectomia,  incluindo toda mão-de-obra necessária tais como: cirurgião, anestesista, auxiliares, enfermeiro além de materiais     e medicamentos diversos</t>
  </si>
  <si>
    <t>Referência: 2024-2FTWJV</t>
  </si>
  <si>
    <t>Ata vigente</t>
  </si>
  <si>
    <t>obras</t>
  </si>
  <si>
    <t>saldo</t>
  </si>
  <si>
    <t>Aguardando parecer da CPL/CIADES</t>
  </si>
  <si>
    <t>Aguardando empenho</t>
  </si>
  <si>
    <t>Inclusão mediante manifestação do setor competente (2025-LBSKN5). Valor unitário alterado, vide 2024-BWHLX</t>
  </si>
  <si>
    <t>Servidor/dia</t>
  </si>
  <si>
    <t>3.3.90.49</t>
  </si>
  <si>
    <t>BPTran</t>
  </si>
  <si>
    <t>Contrato de Prestação de Serviços de Manutenção Preventiva e Corretiva dos Etilômetros Passivos da PMES</t>
  </si>
  <si>
    <t>Serviço de manutenção Preventiva e Corretiva em Etilômetros, Marca Intoximeters, Modelo Alco Sensor IV, Incluindo Serviço de Manutenção Preventiva e Corretiva em Impressoras Matriciais (DP 1012), serviço de emissão e certificado de verificação junto ao INMETRO e fornecimento de peças e acessórios específicos e reposição para manutenção corretiva em etilômetros e impressoras.</t>
  </si>
  <si>
    <t>Serviço de manutenção preventiva e corretiva em Etilômetros, Marca Alcolizer, Modelo LE5, incluindo serviço de manutenção preventiva e corretiva em impressoras, serviço de emissão de certificado de verificação junto ao INMETRO e fornecimento de peças e acessórios específicos de reposição para manutenção corretiva em etilômetros e impressoras.</t>
  </si>
  <si>
    <t>Serviço de manutenção Preventiva E Corretiva Em Etilômetros, Marca Drager, Modelo Alco Test 7510, incluindo serviço de manutenção preventiva e corretiva em impressoras, serviço de emissão de certificado de verificação junto ao INMETRO e fornecimento de peças e acessórios específicos de reposição para manutenção corretiva em etilômetros e impressoras</t>
  </si>
  <si>
    <t>Aluguel de local para alocação das instalações do BPTran durante o período de reforma da Sede</t>
  </si>
  <si>
    <t>Pagamento de exame toxicológico para militares que exercem atividade de Policiamento e Fiscalização de trânsito na PMES, para utilização no CFC que será implementado no BPTran no ano de 2025</t>
  </si>
  <si>
    <t>Aquisição de materiais para viabilização do Projeto de Educação para o trânsito no BPTran</t>
  </si>
  <si>
    <t>Aquisição de motocicletas para o BPTran</t>
  </si>
  <si>
    <t>Aquisição de equipamentos para   atividade física dos militares</t>
  </si>
  <si>
    <t>Pagamento de taxa referente à mudança e adição de categoria em CNH de militares que exercem atividade de policiamento e fiscalização de trânsito na PMES, para utilização no CFC que será implementado no BPTran no ano de 2025 (DUA)</t>
  </si>
  <si>
    <t>Aquisição de Pilha AA Alcalina</t>
  </si>
  <si>
    <t>Aquisição de Baterias 9V Alcalina para Etilômetro Alco Sensor IV</t>
  </si>
  <si>
    <t>4. abril</t>
  </si>
  <si>
    <t>7. julho</t>
  </si>
  <si>
    <t>8. agosto</t>
  </si>
  <si>
    <t>Pagamento de taxa de Serviço de    verificação periódica de medidor de Velocidade Portátil (Radar) com emissão de Certificado Junto Ao INMETRO (GRU)</t>
  </si>
  <si>
    <t>12. dezembro</t>
  </si>
  <si>
    <t>3.3.90.32</t>
  </si>
  <si>
    <t>3.3.90.47</t>
  </si>
  <si>
    <t xml:space="preserve">Valor alterado conforme e-Docs 2025-G8FB9Q e 2024-SNT0BX. </t>
  </si>
  <si>
    <r>
      <t>Unidade de medida</t>
    </r>
    <r>
      <rPr>
        <b/>
        <vertAlign val="superscript"/>
        <sz val="9"/>
        <rFont val="Arial"/>
        <family val="2"/>
      </rPr>
      <t>1</t>
    </r>
  </si>
  <si>
    <r>
      <t>Estimativa de valor unitário</t>
    </r>
    <r>
      <rPr>
        <b/>
        <vertAlign val="superscript"/>
        <sz val="9"/>
        <rFont val="Arial"/>
        <family val="2"/>
      </rPr>
      <t>2</t>
    </r>
  </si>
  <si>
    <r>
      <t>Estimativa preliminar de valor global</t>
    </r>
    <r>
      <rPr>
        <b/>
        <vertAlign val="superscript"/>
        <sz val="9"/>
        <rFont val="Arial"/>
        <family val="2"/>
      </rPr>
      <t>3</t>
    </r>
  </si>
  <si>
    <r>
      <t>Prazo</t>
    </r>
    <r>
      <rPr>
        <b/>
        <vertAlign val="superscript"/>
        <sz val="9"/>
        <rFont val="Arial"/>
        <family val="2"/>
      </rPr>
      <t>4</t>
    </r>
  </si>
  <si>
    <t>Contratação de empresa fornecedora de vale transporte para os seguintes servidores da PMES: voluntários RR, estagiários e civis.</t>
  </si>
  <si>
    <t>Soma de Estimativa preliminar de valor global3</t>
  </si>
  <si>
    <t>Persianas para escritório</t>
  </si>
  <si>
    <t>DDHPC</t>
  </si>
  <si>
    <t>Corpo Musical</t>
  </si>
  <si>
    <t>Inclusão mediante solicitação do setor competente, e-Docs 2025-90GW95.</t>
  </si>
  <si>
    <t xml:space="preserve">Incluído mediante manifestação do setor competente (2025-6RLQBJ) </t>
  </si>
  <si>
    <t>Incluído mediante manifestação do setor competente, conforme e-Docs 2025-2BR8GW</t>
  </si>
  <si>
    <t>Incluído mediante manifestação do setor competente, conforme e-Docs2025-2BR8GW</t>
  </si>
  <si>
    <t>Incluído mediante manifestação do setor competente, conforme e-Docs (2025-VH8CJD)</t>
  </si>
  <si>
    <t>Alterado mediante solicitação do setor competente (2025-13VL4Q)</t>
  </si>
  <si>
    <t>Material gráfico para o PROERD</t>
  </si>
  <si>
    <t>Locação de espaço físico para a realização do CHS e CAS 2025</t>
  </si>
  <si>
    <t>Aquisição de aparelhos de ar-condicionado</t>
  </si>
  <si>
    <t>Fuzis de Assalto Multicalibre com acessórios</t>
  </si>
  <si>
    <t>Incluído mediante manifestação do setor competente (2025-44FDFR)</t>
  </si>
  <si>
    <t xml:space="preserve">Contratação de empresa para aplicar prova prática de música (5ª etapa) para concurso de Oficiais músicos </t>
  </si>
  <si>
    <t>Incluído mediante manifestação do setor competente (2025-M62CDJ c/c 2025-CFRZ6W)</t>
  </si>
  <si>
    <t>Candidatos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</si>
  <si>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Unidades diversas refere-se a abrangência de vários subtipos de unidades de medidas, tais como: rolos, pacotes, metros, litros, caixa, dentre outros, conforme necessário.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</si>
  <si>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Valor estimado com base no valor médio dos itens que o objeto pode conter.</t>
    </r>
  </si>
  <si>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Estimativa preliminar de valor global referente à demanda anual (2025).</t>
    </r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</si>
  <si>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Para fins de prazo será considerado o último dia útil de cada mês.</t>
    </r>
  </si>
  <si>
    <t>Valor reduzido mediante solicitação do setor demandante, conforme edocs 2025-CFRZ6W</t>
  </si>
  <si>
    <t>Valor global alterado em virtude de solicitação de demanda do setor demandante (2024-PPP9DF / 2025-W6PG89)</t>
  </si>
  <si>
    <t>Serviço de Renovação de
Extintor de Incêndio (Extintor PQS BC 12kg) para o BPTran e Unidades De Trânsito Da PMES.</t>
  </si>
  <si>
    <t>Fonte de recurso: Convênio com o DETRAN-ES, conforme PCA deste órgão (atual. 15.01.2025). Demanda Incluída mediante justificativa do setor demandante (2025-SQWLTQ)</t>
  </si>
  <si>
    <t>Serviço de renovação  de
extintor de incêndio (Extintor PQS ABC 12kg) para o BPTran e unidades de trânsito da PMES.</t>
  </si>
  <si>
    <t>Aquisição de uniforme com pintura para o projeto da Banda Júnior</t>
  </si>
  <si>
    <t>Aquisição de camisetas básicas para o PROERD</t>
  </si>
  <si>
    <t>Valor alterado mediante manifestação do setor competente, conforme e-Docs (2025-8D5PBM)</t>
  </si>
  <si>
    <t>Mobiliários Diversos</t>
  </si>
  <si>
    <t>Inserido mediante demanda do setor competente, e-Docs 2025-TX3304, 2025-NQT5ZR E 2025-BH93F. Aquisição via Crédito Suplementar.</t>
  </si>
  <si>
    <t>Serviço de Instalação de Ar-Condicionado</t>
  </si>
  <si>
    <t>11. Novembro</t>
  </si>
  <si>
    <t>Demanda inserida mediante solicitação do setor competente, e-Docs 2025-90GW95.</t>
  </si>
  <si>
    <t>Valor global alterado em virtude de solicitação de demanda do setor demandante (e-Docs 2025-90GW95).</t>
  </si>
  <si>
    <t>Inserido por solicitação do setor competente em substituição a outro item, conforme e-Docs 2025-25QRLP e 2025-4P6CQF.</t>
  </si>
  <si>
    <t xml:space="preserve">Valor alterado mediante solicitação do setor competente, conforme e-Docs 2025-25QRLP e 2025-4P6CQF. </t>
  </si>
  <si>
    <t>Quatidade e valores alterados por manifestação do setor competente (vide eDocs 2025-BNXPCP)</t>
  </si>
  <si>
    <t>Lanternas táticas/dedicadas</t>
  </si>
  <si>
    <t xml:space="preserve">Valor alterado conforme e-Docs 2025-G8FB9Q, 2024-SNT0BX e 2025-LRZ943. </t>
  </si>
  <si>
    <t>Construção das salas de aulas da APM/ES</t>
  </si>
  <si>
    <t>Objeto incluído por solicitação do setor competente, conforme eDocs 2025-S1PC3G</t>
  </si>
  <si>
    <t>Aquisição de semoventes caninos para emprego em atividade policial</t>
  </si>
  <si>
    <t>-</t>
  </si>
  <si>
    <t>Objeto incluído por solicitação do setor competente, conforme eDocs 2025-4JXBPX</t>
  </si>
  <si>
    <t>Contratação de empresa para prover e instalar estrutura metálica para suporte de alvos instalados nos boxes dos estandes de tiro da APM/ES</t>
  </si>
  <si>
    <t>Incluído mediante manifestação do setor competente, conforme e-Docs (2025-9HD3BZ)</t>
  </si>
  <si>
    <t>Aquisição de licença do softwares Plagius para detecção de plágio</t>
  </si>
  <si>
    <t>10. outubro</t>
  </si>
  <si>
    <t>Incluído mediante manifestação do setor competente, conforme e-Docs (2025-V9L0QX)</t>
  </si>
  <si>
    <t>Valor previsto está superior ao valor informado pela DLOG. Valor referenciado para 2025 R$ 100.000,00</t>
  </si>
  <si>
    <t>Reforma da Subestação de Energia da APM</t>
  </si>
  <si>
    <t>Inclusão mediante manifestação do setor competente (2025-K8XHGN)</t>
  </si>
  <si>
    <t>Material para cercamento</t>
  </si>
  <si>
    <t>Demanda inserida mediante solicitação do setor competente, e-Docs 2025-LZFG0V e 2025-ZBD8DB.</t>
  </si>
  <si>
    <t>Ampliação e Reforma do Stand de Tiros da APM</t>
  </si>
  <si>
    <t xml:space="preserve"> Objeto incluído mediante solicitação de demanda do setor competente, e-Docs 2025-3JJJP4 e 2025-W16999.</t>
  </si>
  <si>
    <t xml:space="preserve">Serviço Técnico de Levantamento Topográfico e Sondagem e Topografia. </t>
  </si>
  <si>
    <t xml:space="preserve">Objeto incluído em substituição à construção do BAC por solicitação do setor competente, conforme e-Docs 2025-081JQF. </t>
  </si>
  <si>
    <t>Projeto de reforma da atual sede do 4º BPM</t>
  </si>
  <si>
    <t>Projeto de reforma da sede da 11ª Cia Ind (Viana)</t>
  </si>
  <si>
    <t>Projeto de reforma da sede da 3º BPM (Alegre)</t>
  </si>
  <si>
    <t>Projeto de reforma da sede da 5º BPM (Aracruz)</t>
  </si>
  <si>
    <t>Projeto de reforma da sede do 2º BPM (Nova Venécia)</t>
  </si>
  <si>
    <t>Projeto de reforma do 7º BPM</t>
  </si>
  <si>
    <t>Projeto de reforma do Quartel do Comando Geral</t>
  </si>
  <si>
    <t>DF</t>
  </si>
  <si>
    <t xml:space="preserve">Serviços de Desmontagem e Montagem de Arquivo Deslizante </t>
  </si>
  <si>
    <t>Incluido mediante manifestação do setor competente, conforme e-Docs 2025-P208HH.</t>
  </si>
  <si>
    <t>Aquisição de Equipamentos de Solução Wi-Fi</t>
  </si>
  <si>
    <t>Incluido mediante manifestação do setor competente, conforme e-Docs 2025-ZHW101. Recursos oriundos do Crédito Suplementar e-Docs 2025-6TFBW, Decreto n° 1269-S, de 10 de junho de 2025.</t>
  </si>
  <si>
    <t xml:space="preserve">MARCO AURÉLIO ARTIGAS DA ROCHA FILHO </t>
  </si>
  <si>
    <t>Aquisição de Viaturas Caracterizadas para o Policiamento Ostensivo</t>
  </si>
  <si>
    <r>
      <rPr>
        <b/>
        <sz val="16"/>
        <color rgb="FFFFFF00"/>
        <rFont val="Arial"/>
        <family val="2"/>
      </rPr>
      <t>006/2025</t>
    </r>
    <r>
      <rPr>
        <b/>
        <sz val="16"/>
        <rFont val="Arial"/>
        <family val="2"/>
      </rPr>
      <t xml:space="preserve"> </t>
    </r>
  </si>
  <si>
    <t>Incluido mediante manifestação do setor competente, conforme e-Docs 2025-ZZL3DR. Recursos oriundos do Crédito Suplementar e-Docs 2025-6TFBW, Decreto n° 1269-S, de 10 de junho de 2025.</t>
  </si>
  <si>
    <t>Valor alterado por solicitação do setor competente, conforme e-Docs 2025-29SV4Q/2025-0460K e Crédito Suplementar e-Docs 2025-G9LMH,  Decreto n° 1276-S, de 11 de junho de 2025.</t>
  </si>
  <si>
    <t>BAS</t>
  </si>
  <si>
    <t>Inserido mediante demanda do setor competente, e-Docs 2025-NR2W63.</t>
  </si>
  <si>
    <t>Absorção da mão de obra de preso trabalhador do Sistema Prisional do Estado do Espírito Santo.</t>
  </si>
  <si>
    <t>12.06.2025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</si>
</sst>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7" x14ac:knownFonts="1">
    <font>
      <sz val="11"/>
      <name val="Calibri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36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6"/>
      <color rgb="FFFFFF0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1"/>
    <xf numFmtId="0" fontId="1" fillId="0" borderId="1"/>
    <xf numFmtId="0" fontId="2" fillId="0" borderId="1"/>
    <xf numFmtId="0" fontId="2" fillId="0" borderId="1"/>
    <xf numFmtId="0" fontId="7" fillId="0" borderId="1"/>
    <xf numFmtId="0" fontId="8" fillId="0" borderId="1"/>
  </cellStyleXfs>
  <cellXfs count="10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5" borderId="16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7" fontId="6" fillId="5" borderId="16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44" fontId="0" fillId="0" borderId="0" xfId="1" applyFont="1"/>
    <xf numFmtId="164" fontId="22" fillId="0" borderId="5" xfId="1" applyNumberFormat="1" applyFont="1" applyFill="1" applyBorder="1" applyAlignment="1" applyProtection="1">
      <alignment horizontal="center" vertical="center" wrapText="1"/>
    </xf>
    <xf numFmtId="164" fontId="22" fillId="0" borderId="2" xfId="1" applyNumberFormat="1" applyFont="1" applyFill="1" applyBorder="1" applyAlignment="1" applyProtection="1">
      <alignment horizontal="center" vertical="center" wrapText="1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8" fontId="0" fillId="0" borderId="0" xfId="0" applyNumberFormat="1"/>
    <xf numFmtId="0" fontId="19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164" fontId="22" fillId="0" borderId="5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4" fontId="23" fillId="0" borderId="5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17" fontId="2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justify" vertical="center" wrapText="1"/>
    </xf>
    <xf numFmtId="164" fontId="23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164" fontId="22" fillId="0" borderId="3" xfId="0" applyNumberFormat="1" applyFont="1" applyFill="1" applyBorder="1" applyAlignment="1">
      <alignment horizontal="center" vertical="center" wrapText="1"/>
    </xf>
    <xf numFmtId="17" fontId="22" fillId="0" borderId="0" xfId="0" applyNumberFormat="1" applyFont="1" applyFill="1" applyAlignment="1">
      <alignment horizontal="center" vertical="center" wrapText="1"/>
    </xf>
    <xf numFmtId="17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7" fontId="22" fillId="0" borderId="3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3" fontId="22" fillId="0" borderId="17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2" applyFont="1" applyFill="1" applyBorder="1" applyAlignment="1">
      <alignment horizontal="center" vertical="center" wrapText="1"/>
    </xf>
    <xf numFmtId="3" fontId="22" fillId="0" borderId="2" xfId="2" applyNumberFormat="1" applyFont="1" applyFill="1" applyBorder="1" applyAlignment="1">
      <alignment horizontal="center" vertical="center" wrapText="1"/>
    </xf>
    <xf numFmtId="164" fontId="22" fillId="0" borderId="5" xfId="2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3" fontId="22" fillId="0" borderId="2" xfId="0" applyNumberFormat="1" applyFont="1" applyFill="1" applyBorder="1" applyAlignment="1" applyProtection="1">
      <alignment horizontal="center" vertical="center" wrapText="1"/>
    </xf>
    <xf numFmtId="164" fontId="22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8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  <cellStyle name="Normal 4" xfId="6" xr:uid="{00000000-0005-0000-0000-000004000000}"/>
    <cellStyle name="Normal 5" xfId="7" xr:uid="{00000000-0005-0000-0000-000005000000}"/>
    <cellStyle name="Normal 6" xfId="5" xr:uid="{00000000-0005-0000-0000-000006000000}"/>
    <cellStyle name="Normal 8" xfId="4" xr:uid="{00000000-0005-0000-0000-000007000000}"/>
  </cellStyles>
  <dxfs count="30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333F4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BA2F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224305</xdr:colOff>
      <xdr:row>0</xdr:row>
      <xdr:rowOff>100854</xdr:rowOff>
    </xdr:from>
    <xdr:to>
      <xdr:col>1</xdr:col>
      <xdr:colOff>247650</xdr:colOff>
      <xdr:row>2</xdr:row>
      <xdr:rowOff>57894</xdr:rowOff>
    </xdr:to>
    <xdr:pic>
      <xdr:nvPicPr>
        <xdr:cNvPr id="4" name="Imagem 3" descr="Brasão do Estado do Espírito Santo">
          <a:extLst>
            <a:ext uri="{FF2B5EF4-FFF2-40B4-BE49-F238E27FC236}">
              <a16:creationId xmlns:a16="http://schemas.microsoft.com/office/drawing/2014/main" id="{F69DE5A0-4EF4-C05A-1C8B-C35418E5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05" y="100854"/>
          <a:ext cx="1045118" cy="110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471263</xdr:colOff>
      <xdr:row>0</xdr:row>
      <xdr:rowOff>69477</xdr:rowOff>
    </xdr:from>
    <xdr:to>
      <xdr:col>11</xdr:col>
      <xdr:colOff>528974</xdr:colOff>
      <xdr:row>2</xdr:row>
      <xdr:rowOff>224899</xdr:rowOff>
    </xdr:to>
    <xdr:pic>
      <xdr:nvPicPr>
        <xdr:cNvPr id="5" name="Imagem 4" descr="logomarca">
          <a:extLst>
            <a:ext uri="{FF2B5EF4-FFF2-40B4-BE49-F238E27FC236}">
              <a16:creationId xmlns:a16="http://schemas.microsoft.com/office/drawing/2014/main" id="{3CBD8F58-162F-2F1D-3004-2E0E9CC2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6718" y="69477"/>
          <a:ext cx="1010211" cy="1298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ULO CARLOS TORRES COSTA" refreshedDate="45708.588584143516" createdVersion="8" refreshedVersion="8" minRefreshableVersion="3" recordCount="104" xr:uid="{B23011F7-8F13-4852-9EEA-68013F620D6E}">
  <cacheSource type="worksheet">
    <worksheetSource name="Tabela1143142022"/>
  </cacheSource>
  <cacheFields count="12">
    <cacheField name="Setor demandante" numFmtId="0">
      <sharedItems count="16">
        <s v="Aj Geral"/>
        <s v="Ascom"/>
        <s v="BAC"/>
        <s v="BPTran"/>
        <s v="CORREGEDORIA"/>
        <s v="CPL"/>
        <s v="DAF"/>
        <s v="DE"/>
        <s v="DLOG2-DCI"/>
        <s v="DLOG2-DEAO"/>
        <s v="DLOG3"/>
        <s v="DLOG4"/>
        <s v="DRH"/>
        <s v="DTIC"/>
        <s v="Prefeitura Militar"/>
        <s v="RPMont"/>
      </sharedItems>
    </cacheField>
    <cacheField name="Descrição simplificada do objeto" numFmtId="0">
      <sharedItems longText="1"/>
    </cacheField>
    <cacheField name="Unidade de medida1" numFmtId="0">
      <sharedItems/>
    </cacheField>
    <cacheField name="Quantidade estimada" numFmtId="3">
      <sharedItems containsSemiMixedTypes="0" containsString="0" containsNumber="1" containsInteger="1" minValue="1" maxValue="300000"/>
    </cacheField>
    <cacheField name="Estimativa de valor unitário2" numFmtId="164">
      <sharedItems containsSemiMixedTypes="0" containsString="0" containsNumber="1" minValue="2.9" maxValue="2797499.99"/>
    </cacheField>
    <cacheField name="Estimativa preliminar de valor global3" numFmtId="164">
      <sharedItems containsSemiMixedTypes="0" containsString="0" containsNumber="1" minValue="2000" maxValue="33569999.880000003"/>
    </cacheField>
    <cacheField name="Tipo de contratação" numFmtId="0">
      <sharedItems/>
    </cacheField>
    <cacheField name="Prazo4" numFmtId="0">
      <sharedItems/>
    </cacheField>
    <cacheField name="Classificação orçamentária (GND/elemento)" numFmtId="0">
      <sharedItems count="11">
        <s v="3.3.90.39"/>
        <s v="3.3.90.31"/>
        <s v="3.3.90.30"/>
        <s v="3.3.90.32"/>
        <s v="4.4.90.52"/>
        <s v="3.3.90.47"/>
        <s v="3.3.90.33"/>
        <s v="4.4.90.51"/>
        <s v="3.3.90.49"/>
        <s v="3.3.90.40"/>
        <s v="3.3.90.37"/>
      </sharedItems>
    </cacheField>
    <cacheField name="Unidade administrativa responsável" numFmtId="0">
      <sharedItems/>
    </cacheField>
    <cacheField name="Agente de contratação" numFmtId="0">
      <sharedItems/>
    </cacheField>
    <cacheField name="Observaçõ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s v="Contratação da EBTC para prestação de serviço de coleta, transporte, entrega de correspondência agrupada em âmbito nacional"/>
    <s v="Ano"/>
    <n v="1"/>
    <n v="80000"/>
    <n v="80000"/>
    <s v="Em andamento"/>
    <s v="Não se aplica"/>
    <x v="0"/>
    <s v="PMES"/>
    <s v="CAP QOCPM PAULO SERGIO ROCHA GOMES"/>
    <m/>
  </r>
  <r>
    <x v="1"/>
    <s v="Aquisição de Medalhas Comemorativas"/>
    <s v="Unidade"/>
    <n v="190"/>
    <n v="120"/>
    <n v="22800"/>
    <s v="Novo"/>
    <s v="03. março"/>
    <x v="1"/>
    <s v="PMES"/>
    <s v="CAP QOCPM PAULO SERGIO ROCHA GOMES"/>
    <m/>
  </r>
  <r>
    <x v="1"/>
    <s v="Aquisição de Placas de Homenagens e Honrarias"/>
    <s v="Unidade"/>
    <n v="32"/>
    <n v="250"/>
    <n v="8000"/>
    <s v="Novo"/>
    <s v="03. março"/>
    <x v="1"/>
    <s v="PMES"/>
    <s v="CAP QOCPM PAULO SERGIO ROCHA GOMES"/>
    <m/>
  </r>
  <r>
    <x v="1"/>
    <s v="Aquisição de Moedas Comemorativas "/>
    <s v="Unidade"/>
    <n v="100"/>
    <n v="120"/>
    <n v="12000"/>
    <s v="Novo"/>
    <s v="03.março"/>
    <x v="1"/>
    <s v="PMES"/>
    <s v="CAP QOCPM PAULO SERGIO ROCHA GOMES"/>
    <m/>
  </r>
  <r>
    <x v="2"/>
    <s v="Material de uso zootécnico para o BAC"/>
    <s v="Ano"/>
    <n v="1"/>
    <n v="170000"/>
    <n v="170000"/>
    <s v="Novo"/>
    <s v="03. março"/>
    <x v="2"/>
    <s v="PMES"/>
    <s v="MAJ QOCPM BRUNO CARDOSO PORTELA"/>
    <m/>
  </r>
  <r>
    <x v="2"/>
    <s v="Serviços veterinários eletivos para semoventes caninos"/>
    <s v="Ano"/>
    <n v="1"/>
    <n v="150000"/>
    <n v="150000"/>
    <s v="Novo"/>
    <s v="03. março"/>
    <x v="0"/>
    <s v="PMES"/>
    <s v="MAJ QOCPM BRUNO CARDOSO PORTELA"/>
    <m/>
  </r>
  <r>
    <x v="2"/>
    <s v="Fármacos para semoventes caninos"/>
    <s v="Ano"/>
    <n v="1"/>
    <n v="150000"/>
    <n v="150000"/>
    <s v="Novo"/>
    <s v="05. maio"/>
    <x v="2"/>
    <s v="PMES"/>
    <s v="MAJ QOCPM BRUNO CARDOSO PORTELA"/>
    <m/>
  </r>
  <r>
    <x v="2"/>
    <s v="Contrato de serviços veterinários emergenciais para semoventes caninos"/>
    <s v="Ano"/>
    <n v="1"/>
    <n v="150000"/>
    <n v="150000"/>
    <s v="Prorrogação"/>
    <s v="08. agosto"/>
    <x v="0"/>
    <s v="PMES"/>
    <s v="MAJ QOCPM BRUNO CARDOSO PORTELA"/>
    <m/>
  </r>
  <r>
    <x v="2"/>
    <s v="Serviços laboratoriais para semoventes caninos"/>
    <s v="Ano"/>
    <n v="1"/>
    <n v="80000"/>
    <n v="80000"/>
    <s v="Prorrogação"/>
    <s v="08. agosto"/>
    <x v="0"/>
    <s v="PMES"/>
    <s v="MAJ QOCPM BRUNO CARDOSO PORTELA"/>
    <m/>
  </r>
  <r>
    <x v="2"/>
    <s v="Ração para semoventes caninos."/>
    <s v="Ano"/>
    <n v="1"/>
    <n v="400000"/>
    <n v="400000"/>
    <s v="Prorrogação"/>
    <s v="11. novembro"/>
    <x v="2"/>
    <s v="PMES"/>
    <s v="MAJ QOCPM BRUNO CARDOSO PORTELA"/>
    <m/>
  </r>
  <r>
    <x v="3"/>
    <s v="Contrato de Prestação de Serviços de Manutenção Preventiva e Corretiva dos Etilômetros Passivos da PMES"/>
    <s v="Unidade"/>
    <n v="220"/>
    <n v="477.27"/>
    <n v="105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Intoximeters, Modelo Alco Sensor IV, Incluindo Serviço de Manutenção Preventiva e Corretiva em Impressoras Matriciais (DP 1012), serviço de emissão e certificado de verificação junto ao INMETRO e fornecimento de peças e acessórios específicos e reposição para manutenção corretiva em etilômetros e impressoras."/>
    <s v="Unidade"/>
    <n v="100"/>
    <n v="2420"/>
    <n v="242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Alcolizer, Modelo LE5, incluindo serviço de manutenção preventiva e corretiva em impressoras, serviço de emissão de certificado de verificação junto ao INMETRO e fornecimento de peças e acessórios específicos de reposição para manutenção corretiva em etilômetros e impressoras."/>
    <s v="Unidade"/>
    <n v="180"/>
    <n v="2916.67"/>
    <n v="525000"/>
    <s v="Novo"/>
    <s v="7. julh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Drager, Modelo Alco Test 7510, incluindo serviço de manutenção preventiva e corretiva em impressoras, serviço de emissão de certificado de verificação junto ao INMETRO e fornecimento de peças e acessórios específicos de reposição para manutenção corretiva em etilômetros e impressoras"/>
    <s v="Unidade"/>
    <n v="60"/>
    <n v="3033.33"/>
    <n v="182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luguel de local para alocação das instalações do BPTran durante o período de reforma da Sede"/>
    <s v="Mês"/>
    <n v="12"/>
    <n v="120000"/>
    <n v="1440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taxa de Serviço de    verificação periódica de medidor de Velocidade Portátil (Radar) com emissão de Certificado Junto Ao INMETRO (GRU)"/>
    <s v="Unidade"/>
    <n v="6"/>
    <n v="1500"/>
    <n v="9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Renovação de Serviço de Renovação de_x000a_Extintor de Incêndio (Extintor PQS BC 12kg) para o BPTran e Unidades De Trânsito Da PMES."/>
    <s v="Unidade"/>
    <n v="20"/>
    <n v="100"/>
    <n v="2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renovação de Serviço de renovação de_x000a_extintor de incêndio (Extintor PQS ABC 12kg) para o BPTran e unidades de trânsito da PMES."/>
    <s v="Unidade"/>
    <n v="20"/>
    <n v="100"/>
    <n v="2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exame toxicológico para militares que exercem atividade de Policiamento e Fiscalização de trânsito na PMES, para utilização no CFC que será implementado no BPTran no ano de 2025"/>
    <s v="Ano"/>
    <n v="1"/>
    <n v="30000"/>
    <n v="30000"/>
    <s v="Novo"/>
    <s v="11. novembr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materiais para viabilização do Projeto de Educação para o trânsito no BPTran"/>
    <s v="Ano"/>
    <n v="1"/>
    <n v="300000"/>
    <n v="300000"/>
    <s v="Novo"/>
    <s v="12. dezembro"/>
    <x v="3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motocicletas para o BPTran"/>
    <s v="Unidade"/>
    <n v="40"/>
    <n v="63122.5"/>
    <n v="2524900"/>
    <s v="Novo"/>
    <s v="12. dezembro"/>
    <x v="4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equipamentos para   atividade física dos militares"/>
    <s v="Ano"/>
    <n v="1"/>
    <n v="200000"/>
    <n v="200000"/>
    <s v="Novo"/>
    <s v="12. dezembro"/>
    <x v="4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taxa referente à mudança e adição de categoria em CNH de militares que exercem atividade de policiamento e fiscalização de trânsito na PMES, para utilização no CFC que será implementado no BPTran no ano de 2025 (DUA)"/>
    <s v="Ano"/>
    <n v="1"/>
    <n v="30000"/>
    <n v="30000"/>
    <s v="Novo"/>
    <s v="11. novembro"/>
    <x v="5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Pilha AA Alcalina"/>
    <s v="Unidade"/>
    <n v="1000"/>
    <n v="5"/>
    <n v="5000"/>
    <s v="Novo"/>
    <s v="7. julho"/>
    <x v="2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Baterias 9V Alcalina para Etilômetro Alco Sensor IV"/>
    <s v="Unidade"/>
    <n v="500"/>
    <n v="10"/>
    <n v="5000"/>
    <s v="Novo"/>
    <s v="7. julho"/>
    <x v="2"/>
    <s v="PMES"/>
    <s v="CAP QOCPM PAULO SERGIO ROCHA GOMES"/>
    <s v="Fonte de recurso: Convênio com o DETRAN-ES, conforme PCA deste órgão (atul. 15.01.2025). Demanda Incluída mediante justificativa do setor competente (2025-SQWLTQ)"/>
  </r>
  <r>
    <x v="4"/>
    <s v="Contrato de fornecimento de alimentação para os internos custodiados no Presídio Militar da PMES."/>
    <s v="Unidade"/>
    <n v="9200"/>
    <n v="43.84"/>
    <n v="403328.00000000006"/>
    <s v="Prorrogação"/>
    <s v="02. fevereiro"/>
    <x v="2"/>
    <s v="PMES"/>
    <s v="MAJ QOCPM BRUNO CARDOSO PORTELA"/>
    <m/>
  </r>
  <r>
    <x v="5"/>
    <s v="Publicação matérias legais em jornal de grande circulação"/>
    <s v="cm/coluna"/>
    <n v="1690"/>
    <n v="11.834319526627219"/>
    <n v="20000"/>
    <s v="Prorrogação"/>
    <s v="11. novembro"/>
    <x v="0"/>
    <s v="PMES"/>
    <s v="MAJ QOCPM BRUNO CARDOSO PORTELA"/>
    <m/>
  </r>
  <r>
    <x v="6"/>
    <s v="Serviço de gerenciamento, abastecimento, manutenção preventiva e corretiva da frota da PMES"/>
    <s v="Mês"/>
    <n v="12"/>
    <n v="2797499.99"/>
    <n v="33569999.880000003"/>
    <s v="Em andamento"/>
    <s v="08. agosto"/>
    <x v="0"/>
    <s v="PMES"/>
    <s v="MAJ QOCPM BRUNO CARDOSO PORTELA"/>
    <m/>
  </r>
  <r>
    <x v="6"/>
    <s v="Aquisição de pneus diversos para viaturas"/>
    <s v="Unidade"/>
    <n v="538"/>
    <n v="700"/>
    <n v="376600"/>
    <s v="Novo"/>
    <s v="08. agosto"/>
    <x v="2"/>
    <s v="PMES"/>
    <s v="MAJ QOCPM BRUNO CARDOSO PORTELA"/>
    <m/>
  </r>
  <r>
    <x v="7"/>
    <s v="Locação de estrutura física de salas de aulas externa à APM para realização de instruções"/>
    <s v="Mês"/>
    <n v="7"/>
    <n v="35000"/>
    <n v="245000"/>
    <s v="Prorrogação"/>
    <s v="05. maio"/>
    <x v="0"/>
    <s v="PMES"/>
    <s v="MAJ QOCPM BRUNO CARDOSO PORTELA"/>
    <s v="Inclusão mediante manifestação do setor competente (2025-VH8CJD)"/>
  </r>
  <r>
    <x v="7"/>
    <s v="Locação de estrutura física para formação de alunos na APM/ES"/>
    <s v="Mês"/>
    <n v="6"/>
    <n v="324166.65999999997"/>
    <n v="1944999.96"/>
    <s v="Prorrogação"/>
    <s v="05. maio"/>
    <x v="0"/>
    <s v="PMES"/>
    <s v="MAJ QOCPM BRUNO CARDOSO PORTELA"/>
    <m/>
  </r>
  <r>
    <x v="7"/>
    <s v="Serviço de fornecimento de passagens aéreas"/>
    <s v="Unidade"/>
    <n v="60"/>
    <n v="2016.6666666666667"/>
    <n v="121000"/>
    <s v="Em andamento"/>
    <s v="Não se aplica"/>
    <x v="6"/>
    <s v="PMES"/>
    <s v="MAJ QOCPM BRUNO CARDOSO PORTELA"/>
    <m/>
  </r>
  <r>
    <x v="8"/>
    <s v="Aluguel do imóvel que abrigar a Dlog 4 (DMPM)"/>
    <s v="Mês"/>
    <n v="12"/>
    <n v="57354.74"/>
    <n v="688256.88"/>
    <s v="Prorrogação"/>
    <s v="01. janeiro"/>
    <x v="0"/>
    <s v="PMES"/>
    <s v="CAP QOCPM PAULO SERGIO ROCHA GOMES"/>
    <m/>
  </r>
  <r>
    <x v="8"/>
    <s v="Locação de imóvel  para abrigar a 1ª Cia do 12º BPM"/>
    <s v="Mês"/>
    <n v="12"/>
    <n v="15000"/>
    <n v="180000"/>
    <s v="Novo"/>
    <s v="01. janeiro"/>
    <x v="0"/>
    <s v="PMES"/>
    <s v="CAP QOCPM PAULO SERGIO ROCHA GOMES"/>
    <m/>
  </r>
  <r>
    <x v="8"/>
    <s v="Locação de imóvel para abrigar a Sede do 2º CPOR"/>
    <s v="Mês"/>
    <n v="12"/>
    <n v="8605.1999999999989"/>
    <n v="103262.39999999999"/>
    <s v="Prorrogação"/>
    <s v="01. janeiro"/>
    <x v="0"/>
    <s v="PMES"/>
    <s v="CAP QOCPM PAULO SERGIO ROCHA GOMES"/>
    <m/>
  </r>
  <r>
    <x v="8"/>
    <s v="Locação de imóvel para abrigar o 2º Pel da 2ª Cia Ind"/>
    <s v="Mês"/>
    <n v="12"/>
    <n v="5040"/>
    <n v="60480"/>
    <s v="Prorrogação"/>
    <s v="01. janeiro"/>
    <x v="0"/>
    <s v="PMES"/>
    <s v="CAP QOCPM PAULO SERGIO ROCHA GOMES"/>
    <m/>
  </r>
  <r>
    <x v="8"/>
    <s v="Locação de imóvel para abrigar o DPM do Bairro da Penha durante a construção da nova Sede."/>
    <s v="Mês"/>
    <n v="12"/>
    <n v="2182.3199999999997"/>
    <n v="26187.839999999997"/>
    <s v="Prorrogação"/>
    <s v="01. janeiro"/>
    <x v="0"/>
    <s v="PMES"/>
    <s v="CAP QOCPM PAULO SERGIO ROCHA GOMES"/>
    <m/>
  </r>
  <r>
    <x v="8"/>
    <s v="Seguro predial anual contra incêndio - 3ª Cia do 7º BPM"/>
    <s v="Ano"/>
    <n v="1"/>
    <n v="2000"/>
    <n v="2000"/>
    <s v="Prorrogação"/>
    <s v="11. novembro"/>
    <x v="0"/>
    <s v="PMES"/>
    <s v="CAP QOCPM PAULO SERGIO ROCHA GOMES"/>
    <m/>
  </r>
  <r>
    <x v="8"/>
    <s v="Despesas com fornecimento de energia elétrica"/>
    <s v="Mês"/>
    <n v="12"/>
    <n v="513217.17"/>
    <n v="6158606.04"/>
    <s v="Em andamento"/>
    <s v="Não se aplica"/>
    <x v="0"/>
    <s v="PMES"/>
    <s v="CAP QOCPM PAULO SERGIO ROCHA GOMES"/>
    <m/>
  </r>
  <r>
    <x v="8"/>
    <s v="Despesas com fornecimento de água e esgoto (taxas e afins)"/>
    <s v="Mês"/>
    <n v="12"/>
    <n v="136377.43"/>
    <n v="1636529.16"/>
    <s v="Em andamento"/>
    <s v="Não se aplica"/>
    <x v="0"/>
    <s v="PMES"/>
    <s v="CAP QOCPM PAULO SERGIO ROCHA GOMES"/>
    <m/>
  </r>
  <r>
    <x v="9"/>
    <s v="Construção DPM Bairro da Penha"/>
    <s v="Ano"/>
    <n v="1"/>
    <n v="457692.09"/>
    <n v="457692.09"/>
    <s v="Prorrogação"/>
    <s v="01. janeiro"/>
    <x v="7"/>
    <s v="DER-ES"/>
    <s v="JOSÉ LUIZ FERREIRA FELIPE DA SILVA"/>
    <s v="Valor alterado conforme e-Docs 2025-G8FB9Q e 2024-SNT0BX. "/>
  </r>
  <r>
    <x v="9"/>
    <s v="Construção da nova sede da 18ª Cia Ind"/>
    <s v="Ano"/>
    <n v="1"/>
    <n v="2552591.52"/>
    <n v="2552591.52"/>
    <s v="Novo"/>
    <s v="01. janeiro"/>
    <x v="7"/>
    <s v="DER-ES"/>
    <s v="JOSÉ LUIZ FERREIRA FELIPE DA SILVA"/>
    <s v="Valor alterado conforme e-Docs 2025-G8FB9Q e 2024-SNT0BX. "/>
  </r>
  <r>
    <x v="9"/>
    <s v="Construção da nova sede da 19ª Cia Ind"/>
    <s v="Ano"/>
    <n v="1"/>
    <n v="1683958.51"/>
    <n v="1683958.51"/>
    <s v="Novo"/>
    <s v="01. janeiro"/>
    <x v="7"/>
    <s v="DER-ES"/>
    <s v="JOSÉ LUIZ FERREIRA FELIPE DA SILVA"/>
    <s v="Valor alterado conforme e-Docs 2025-G8FB9Q e 2024-SNT0BX. "/>
  </r>
  <r>
    <x v="9"/>
    <s v="Construção da nova sede da 3ª Cia/8º BPM - Pancas"/>
    <s v="Ano"/>
    <n v="1"/>
    <n v="987162.28"/>
    <n v="987162.28"/>
    <s v="Novo"/>
    <s v="01. janeiro"/>
    <x v="7"/>
    <s v="DER-ES"/>
    <s v="JOSÉ LUIZ FERREIRA FELIPE DA SILVA"/>
    <s v="Valor alterado conforme e-Docs 2025-G8FB9Q e 2024-SNT0BX. "/>
  </r>
  <r>
    <x v="9"/>
    <s v="Construção da nova sede do 3º Pel/10ª Cia ind - Alfredo Chaves"/>
    <s v="Ano"/>
    <n v="1"/>
    <n v="492062.31"/>
    <n v="492062.31"/>
    <s v="Novo"/>
    <s v="01. janeiro"/>
    <x v="7"/>
    <s v="DER-ES"/>
    <s v="JOSÉ LUIZ FERREIRA FELIPE DA SILVA"/>
    <s v="Valor alterado conforme e-Docs 2025-G8FB9Q e 2024-SNT0BX. "/>
  </r>
  <r>
    <x v="9"/>
    <s v="Contratação do projeto de reforma da sede do 2º BPM (Nova Venécia)"/>
    <s v="Ano"/>
    <n v="1"/>
    <n v="120000"/>
    <n v="120000"/>
    <s v="Novo"/>
    <s v="09. setembro"/>
    <x v="7"/>
    <s v="PMES"/>
    <s v="GABRIELA CALLEGARI CARNEIRO"/>
    <m/>
  </r>
  <r>
    <x v="9"/>
    <s v="Contratação do projeto de reforma da sede da 5º BPM (Aracruz)"/>
    <s v="Ano"/>
    <n v="1"/>
    <n v="165490.35"/>
    <n v="165490.35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o Quartel do Comando Geral"/>
    <s v="Ano"/>
    <n v="1"/>
    <n v="158961.96"/>
    <n v="158961.96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a sede da 3º BPM (Alegre)"/>
    <s v="Ano"/>
    <n v="1"/>
    <n v="92400.83"/>
    <n v="92400.83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a sede da 11ª Cia Ind (Viana)"/>
    <s v="Ano"/>
    <n v="1"/>
    <n v="33146.86"/>
    <n v="33146.86"/>
    <s v="Prorrogação"/>
    <s v="01. janeiro"/>
    <x v="7"/>
    <s v="PMES"/>
    <s v="GABRIELA CALLEGARI CARNEIRO"/>
    <s v="Inclusão mediante manifestação do setor competente (2025-W6PG89)"/>
  </r>
  <r>
    <x v="9"/>
    <s v="Material para manutenção predial"/>
    <s v="Mês"/>
    <n v="12"/>
    <n v="167583.94583333333"/>
    <n v="2011007.35"/>
    <s v="Novo"/>
    <s v="05. maio"/>
    <x v="2"/>
    <s v="PMES"/>
    <s v="MAJ QOCPM BRUNO CARDOSO PORTELA"/>
    <m/>
  </r>
  <r>
    <x v="9"/>
    <s v="Serviços de manutenção predial"/>
    <s v="Mês"/>
    <n v="12"/>
    <n v="82139.308333333334"/>
    <n v="985671.70000000007"/>
    <s v="Prorrogação"/>
    <s v="05. maio"/>
    <x v="0"/>
    <s v="PMES"/>
    <s v="MAJ QOCPM BRUNO CARDOSO PORTELA"/>
    <m/>
  </r>
  <r>
    <x v="9"/>
    <s v="Contratação do projeto de reforma do 7º BPM"/>
    <s v="Ano"/>
    <n v="1"/>
    <n v="150000"/>
    <n v="150000"/>
    <s v="Novo"/>
    <s v="06. junho"/>
    <x v="7"/>
    <s v="PMES"/>
    <s v="GABRIELA CALLEGARI CARNEIRO"/>
    <s v="Valor global alterado em virtude de incluão de demanda não prevista (2024-PPP9DF / 2025-W6PG89)"/>
  </r>
  <r>
    <x v="9"/>
    <s v="Contratação do projeto de reforma da atual sede do 4º BPM"/>
    <s v="Ano"/>
    <n v="1"/>
    <n v="150000"/>
    <n v="150000"/>
    <s v="Novo"/>
    <s v="06. junho"/>
    <x v="7"/>
    <s v="PMES"/>
    <s v="GABRIELA CALLEGARI CARNEIRO"/>
    <s v="Valor global alterado em virtude de incluão de demanda não prevista (2024-PPP9DF / 2025-W6PG89)"/>
  </r>
  <r>
    <x v="9"/>
    <s v="Construção da nova sede do 4º BPM"/>
    <s v="Ano"/>
    <n v="1"/>
    <n v="350000"/>
    <n v="350000"/>
    <s v="Novo"/>
    <s v="07. julho"/>
    <x v="7"/>
    <s v="DER-ES"/>
    <s v="JOSÉ LUIZ FERREIRA FELIPE DA SILVA"/>
    <s v="Valor global alterado em virtude de incluão de demanda não prevista (2024-PPP9DF / 2025-W6PG89)"/>
  </r>
  <r>
    <x v="9"/>
    <s v="Contratação do projeto de construção da nova sede do BAC"/>
    <s v="Ano"/>
    <n v="1"/>
    <n v="130000"/>
    <n v="130000"/>
    <s v="Novo"/>
    <s v="09. setembro"/>
    <x v="7"/>
    <s v="PMES"/>
    <s v="GABRIELA CALLEGARI CARNEIRO"/>
    <s v="Valor global alterado em virtude de incluão de demanda não prevista (2024-PPP9DF / 2025-W6PG89)"/>
  </r>
  <r>
    <x v="10"/>
    <s v="Insumos para arma de incapacitação neuromuscular:cartuchos para TASER 7"/>
    <s v="Unidade"/>
    <n v="4000"/>
    <n v="250"/>
    <n v="1000000"/>
    <s v="Novo"/>
    <s v="02. fevereiro"/>
    <x v="2"/>
    <s v="PMES"/>
    <s v="MAJ QOCPM BRUNO CARDOSO PORTELA"/>
    <m/>
  </r>
  <r>
    <x v="10"/>
    <s v="Instrumentos de Menor Potencial Ofensivo: munições químicas"/>
    <s v="Unidade"/>
    <n v="3000"/>
    <n v="537.03703703703707"/>
    <n v="1611111.1111111112"/>
    <s v="Novo"/>
    <s v="08. agosto"/>
    <x v="2"/>
    <s v="PMES"/>
    <s v="MAJ QOCPM BRUNO CARDOSO PORTELA"/>
    <m/>
  </r>
  <r>
    <x v="10"/>
    <s v="Instrumentos de Menor Potencial Ofensivo: munições químicas espargidor"/>
    <s v="Unidade"/>
    <n v="1000"/>
    <n v="245"/>
    <n v="245000"/>
    <s v="Novo"/>
    <s v="08. agosto"/>
    <x v="2"/>
    <s v="PMES"/>
    <s v="MAJ QOCPM BRUNO CARDOSO PORTELA"/>
    <m/>
  </r>
  <r>
    <x v="10"/>
    <s v="Equipamento de Proteção Individual: capacetes e escudos balísticos."/>
    <s v="Unidade"/>
    <n v="500"/>
    <n v="6333.3333400000001"/>
    <n v="3166666.67"/>
    <s v="Novo"/>
    <s v="05. maio"/>
    <x v="4"/>
    <s v="PMES"/>
    <s v="MAJ QOCPM BRUNO CARDOSO PORTELA"/>
    <m/>
  </r>
  <r>
    <x v="10"/>
    <s v="Equipamentos de proteção para ocorrências do Esquadrão Antibombas"/>
    <s v="Unidade"/>
    <n v="1"/>
    <n v="2000000"/>
    <n v="2000000"/>
    <s v="Novo"/>
    <s v="11. novembro"/>
    <x v="4"/>
    <s v="PMES"/>
    <s v="MAJ QOCPM BRUNO CARDOSO PORTELA"/>
    <s v="Incluído por manifestação do setor competente (2025-FJMH20)"/>
  </r>
  <r>
    <x v="10"/>
    <s v="Equipamento de Proteção e Segurança: Colete balístico"/>
    <s v="Unidade"/>
    <n v="1540"/>
    <n v="3243.5064935064934"/>
    <n v="4995000"/>
    <s v="Novo"/>
    <s v="11. novembro"/>
    <x v="4"/>
    <s v="PMES"/>
    <s v="MAJ QOCPM BRUNO CARDOSO PORTELA"/>
    <m/>
  </r>
  <r>
    <x v="11"/>
    <s v="Gêneros alimentícios (café, açucar e adoçante)"/>
    <s v="Unidade"/>
    <n v="24400"/>
    <n v="15.17"/>
    <n v="370148"/>
    <s v="Novo"/>
    <s v="03. março"/>
    <x v="2"/>
    <s v="PMES"/>
    <s v="MAJ QOCPM BRUNO CARDOSO PORTELA"/>
    <m/>
  </r>
  <r>
    <x v="11"/>
    <s v="Material de consumo para expediente"/>
    <s v="Unidades diversas"/>
    <n v="36825"/>
    <n v="16.29"/>
    <n v="599879.25"/>
    <s v="Novo"/>
    <s v="05. maio"/>
    <x v="2"/>
    <s v="PMES"/>
    <s v="MAJ QOCPM BRUNO CARDOSO PORTELA"/>
    <m/>
  </r>
  <r>
    <x v="11"/>
    <s v="Pedestal para controle de acesso"/>
    <s v="Unidade"/>
    <n v="200"/>
    <n v="26.56"/>
    <n v="5312"/>
    <s v="Novo"/>
    <s v="05. maio"/>
    <x v="2"/>
    <s v="PMES"/>
    <s v="MAJ QOCPM BRUNO CARDOSO PORTELA"/>
    <m/>
  </r>
  <r>
    <x v="11"/>
    <s v="Utensílios de copa e cozinha"/>
    <s v="Unidades diversas"/>
    <n v="12060"/>
    <n v="33.82"/>
    <n v="407869.2"/>
    <s v="Novo"/>
    <s v="06. junho"/>
    <x v="2"/>
    <s v="PMES"/>
    <s v="MAJ QOCPM BRUNO CARDOSO PORTELA"/>
    <m/>
  </r>
  <r>
    <x v="11"/>
    <s v="Pesticidas diversos "/>
    <s v="Unidades diversas"/>
    <n v="1200"/>
    <n v="40.909999999999997"/>
    <n v="49091.999999999993"/>
    <s v="Novo"/>
    <s v="06. junho"/>
    <x v="2"/>
    <s v="PMES"/>
    <s v="MAJ QOCPM BRUNO CARDOSO PORTELA"/>
    <m/>
  </r>
  <r>
    <x v="11"/>
    <s v="Contentor de 240 litros em polietileno de alta densidade "/>
    <s v="Unidade"/>
    <n v="40"/>
    <n v="380"/>
    <n v="15200"/>
    <s v="Novo"/>
    <s v="06. junho"/>
    <x v="4"/>
    <s v="PMES"/>
    <s v="MAJ QOCPM BRUNO CARDOSO PORTELA"/>
    <m/>
  </r>
  <r>
    <x v="11"/>
    <s v="Poltronas diversas para escritório"/>
    <s v="Unidade"/>
    <n v="870"/>
    <n v="1058.3699999999999"/>
    <n v="920781.89999999991"/>
    <s v="Novo"/>
    <s v="08. agosto"/>
    <x v="4"/>
    <s v="PMES"/>
    <s v="MAJ QOCPM BRUNO CARDOSO PORTELA"/>
    <m/>
  </r>
  <r>
    <x v="11"/>
    <s v="Materiais de limpeza diversos, conservação e utensílios"/>
    <s v="Unidades diversas"/>
    <n v="66130"/>
    <n v="11.9"/>
    <n v="786947"/>
    <s v="Novo"/>
    <s v="08. agosto"/>
    <x v="2"/>
    <s v="PMES"/>
    <s v="MAJ QOCPM BRUNO CARDOSO PORTELA"/>
    <m/>
  </r>
  <r>
    <x v="11"/>
    <s v="Purificadores de tamanhos diversos (bebedouro)"/>
    <s v="Unidade"/>
    <n v="200"/>
    <n v="1195.25"/>
    <n v="239050"/>
    <s v="Novo"/>
    <s v="08. agosto"/>
    <x v="4"/>
    <s v="PMES"/>
    <s v="MAJ QOCPM BRUNO CARDOSO PORTELA"/>
    <m/>
  </r>
  <r>
    <x v="11"/>
    <s v="Materiais diversos para instrução de tiro (alvos, obreias, suportes e afins)"/>
    <s v="Unidades diversas"/>
    <n v="42100"/>
    <n v="2.9"/>
    <n v="122090"/>
    <s v="Novo"/>
    <s v="08. agosto"/>
    <x v="2"/>
    <s v="PMES"/>
    <s v="MAJ QOCPM BRUNO CARDOSO PORTELA"/>
    <m/>
  </r>
  <r>
    <x v="11"/>
    <s v="Protetor solar facial "/>
    <s v="Unidade"/>
    <n v="9000"/>
    <n v="9.77"/>
    <n v="87930"/>
    <s v="Novo"/>
    <s v="11. novembro"/>
    <x v="2"/>
    <s v="PMES"/>
    <s v="MAJ QOCPM BRUNO CARDOSO PORTELA"/>
    <m/>
  </r>
  <r>
    <x v="11"/>
    <s v="Contentor de 1.000 litros em Polietileno de média densidade"/>
    <s v="Unidade"/>
    <n v="30"/>
    <n v="1620"/>
    <n v="48600"/>
    <s v="Novo"/>
    <s v="11. novembro"/>
    <x v="4"/>
    <s v="PMES"/>
    <s v="MAJ QOCPM BRUNO CARDOSO PORTELA"/>
    <m/>
  </r>
  <r>
    <x v="12"/>
    <s v="Empresa especializada na realização de concurso público com o fito de elaborar e aplicar a prova de conhecimento intelecto-profissional (PCIP) para o Curso de Habilitação de Sargentos 2025"/>
    <s v="Servidor"/>
    <n v="2363"/>
    <n v="130"/>
    <n v="307190"/>
    <s v="Novo"/>
    <s v="03. março"/>
    <x v="0"/>
    <s v="PMES"/>
    <s v="MAJ QOCPM BRUNO CARDOSO PORTELA"/>
    <m/>
  </r>
  <r>
    <x v="12"/>
    <s v="Contratação de empresa fornecedora de vale transporte para os seguintes servidores da PMES: voluntários RR, estagiários e civis."/>
    <s v="Servidor/dia"/>
    <n v="85106"/>
    <n v="9.4"/>
    <n v="799996.4"/>
    <s v="Novo"/>
    <s v="06. junho"/>
    <x v="8"/>
    <s v="PMES"/>
    <s v="MAJ QOCPM BRUNO CARDOSO PORTELA"/>
    <s v="Incluído por manifestação do setor competente (2025-44FDFR)"/>
  </r>
  <r>
    <x v="12"/>
    <s v="Contratação de empresa para realização de concurso público para o CFSd"/>
    <s v="Servidor"/>
    <n v="24000"/>
    <n v="99"/>
    <n v="2376000"/>
    <s v="Novo"/>
    <s v="08. agosto"/>
    <x v="0"/>
    <s v="PMES"/>
    <s v="MAJ QOCPM BRUNO CARDOSO PORTELA"/>
    <m/>
  </r>
  <r>
    <x v="12"/>
    <s v="Contratação de empresa para realização de exame toxicológico dos candidatos do CFO e CFSd"/>
    <s v="Servidor"/>
    <n v="1500"/>
    <n v="120"/>
    <n v="180000"/>
    <s v="Novo"/>
    <s v="08. agosto"/>
    <x v="0"/>
    <s v="PMES"/>
    <s v="MAJ QOCPM BRUNO CARDOSO PORTELA"/>
    <m/>
  </r>
  <r>
    <x v="13"/>
    <s v="Prestação de Serviço de Suporte Técnico / Manutenção em PABX"/>
    <s v="Mês"/>
    <n v="12"/>
    <n v="23300"/>
    <n v="279600"/>
    <s v="Prorrogação"/>
    <s v="05. maio"/>
    <x v="0"/>
    <s v="PMES"/>
    <s v="MAJ QOCPM BRUNO CARDOSO PORTELA"/>
    <s v="Instrumento vigente. Processo 2024-N0ZRZ9"/>
  </r>
  <r>
    <x v="13"/>
    <s v="Prestação de serviço móvel pessoal de longa distância"/>
    <s v="Unidade"/>
    <n v="12"/>
    <n v="180000"/>
    <n v="2160000"/>
    <s v="Prorrogação"/>
    <s v="08. agosto"/>
    <x v="9"/>
    <s v="PMES"/>
    <s v="MAJ QOCPM BRUNO CARDOSO PORTELA"/>
    <s v="Instrumento vigente. Processo 2024-N0ZRZ9"/>
  </r>
  <r>
    <x v="13"/>
    <s v="Manutenção do Sistema de Radio-comunicação e Transceptores"/>
    <s v="Mês"/>
    <n v="12"/>
    <n v="80041.19"/>
    <n v="960494.28"/>
    <s v="Em andamento"/>
    <s v="08. agosto"/>
    <x v="10"/>
    <s v="PMES"/>
    <s v="MAJ QOCPM BRUNO CARDOSO PORTELA"/>
    <s v="Instrumento vigente. Processo 2024-N0ZRZ9"/>
  </r>
  <r>
    <x v="13"/>
    <s v="Contrato Link de dados - SUL"/>
    <s v="Mês"/>
    <n v="12"/>
    <n v="60000"/>
    <n v="720000"/>
    <s v="Prorrogação"/>
    <s v="08. agosto"/>
    <x v="9"/>
    <s v="PMES"/>
    <s v="MAJ QOCPM BRUNO CARDOSO PORTELA"/>
    <s v="Instrumento vigente. Processo 2024-N0ZRZ9"/>
  </r>
  <r>
    <x v="13"/>
    <s v="Nobreaks"/>
    <s v="Unidade"/>
    <n v="100"/>
    <n v="5000"/>
    <n v="500000"/>
    <s v="Novo"/>
    <s v="08. agosto"/>
    <x v="4"/>
    <s v="PMES"/>
    <s v="MAJ QOCPM BRUNO CARDOSO PORTELA"/>
    <m/>
  </r>
  <r>
    <x v="13"/>
    <s v="Contrato Link de dados - RMGV"/>
    <s v="Mês"/>
    <n v="12"/>
    <n v="41000"/>
    <n v="492000"/>
    <s v="Prorrogação"/>
    <s v="08. agosto"/>
    <x v="9"/>
    <s v="PMES"/>
    <s v="MAJ QOCPM BRUNO CARDOSO PORTELA"/>
    <s v="Instrumento vigente. Processo 2024-N0ZRZ9"/>
  </r>
  <r>
    <x v="13"/>
    <s v="Contrato Link de dados - NORTE"/>
    <s v="Mês"/>
    <n v="12"/>
    <n v="17000"/>
    <n v="204000"/>
    <s v="Prorrogação"/>
    <s v="08. agosto"/>
    <x v="9"/>
    <s v="PMES"/>
    <s v="MAJ QOCPM BRUNO CARDOSO PORTELA"/>
    <s v="Instrumento vigente. Processo 2024-N0ZRZ9"/>
  </r>
  <r>
    <x v="13"/>
    <s v="Contrato Reprografia"/>
    <s v="Mês"/>
    <n v="12"/>
    <n v="16670"/>
    <n v="200040"/>
    <s v="Prorrogação"/>
    <s v="08. agosto"/>
    <x v="9"/>
    <s v="PMES"/>
    <s v="MAJ QOCPM BRUNO CARDOSO PORTELA"/>
    <s v="Instrumento vigente. Processo 2024-N0ZRZ9"/>
  </r>
  <r>
    <x v="13"/>
    <s v="Manutenção do servidor da Control One"/>
    <s v="Mês"/>
    <n v="12"/>
    <n v="10000"/>
    <n v="120000"/>
    <s v="Prorrogação"/>
    <s v="08. agosto"/>
    <x v="9"/>
    <s v="PMES"/>
    <s v="MAJ QOCPM BRUNO CARDOSO PORTELA"/>
    <s v="Instrumento vigente. Processo 2024-N0ZRZ9"/>
  </r>
  <r>
    <x v="13"/>
    <s v="Assinaturas digitais / Certificado digital"/>
    <s v="Unidade"/>
    <n v="300"/>
    <n v="100"/>
    <n v="30000"/>
    <s v="Prorrogação"/>
    <s v="08. agosto"/>
    <x v="9"/>
    <s v="PMES"/>
    <s v="MAJ QOCPM BRUNO CARDOSO PORTELA"/>
    <s v="Instrumento vigente ARP Nº  001/2023 - 2023-1ZQ70"/>
  </r>
  <r>
    <x v="13"/>
    <s v="Projetores e telas interativas para reuniões e aulas de EAD"/>
    <s v="Unidade"/>
    <n v="70"/>
    <n v="4500"/>
    <n v="315000"/>
    <s v="Novo"/>
    <s v="11. novembro"/>
    <x v="4"/>
    <s v="PMES"/>
    <s v="MAJ QOCPM BRUNO CARDOSO PORTELA"/>
    <m/>
  </r>
  <r>
    <x v="13"/>
    <s v="Prestação de Serviços de Telefonia Fixa"/>
    <s v="Mês"/>
    <n v="12"/>
    <n v="20000"/>
    <n v="240000"/>
    <s v="Prorrogação"/>
    <s v="11. novembro"/>
    <x v="9"/>
    <s v="PMES"/>
    <s v="MAJ QOCPM BRUNO CARDOSO PORTELA"/>
    <s v="Instrumento vigente. Processo 2024-N0ZRZ9"/>
  </r>
  <r>
    <x v="14"/>
    <s v="Serviço de limpeza das instalações"/>
    <s v="Mês"/>
    <n v="12"/>
    <n v="766660"/>
    <n v="9199920"/>
    <s v="Prorrogação"/>
    <s v="01. janeiro"/>
    <x v="10"/>
    <s v="PMES"/>
    <s v="MAJ QOCPM BRUNO CARDOSO PORTELA"/>
    <m/>
  </r>
  <r>
    <x v="15"/>
    <s v="Veículo tipo Caminhão Truck  para transporte de equinos"/>
    <s v="Unidade"/>
    <n v="2"/>
    <n v="2183181"/>
    <n v="4366362"/>
    <s v="Novo"/>
    <s v="01. janeiro"/>
    <x v="4"/>
    <s v="PMES"/>
    <s v="MAJ QOCPM BRUNO CARDOSO PORTELA"/>
    <m/>
  </r>
  <r>
    <x v="15"/>
    <s v="Ração e sal para semoventes equinos"/>
    <s v="Unidade"/>
    <n v="120000"/>
    <n v="4.333333333333333"/>
    <n v="519999.99999999994"/>
    <s v="Prorrogação"/>
    <s v="02. fevereiro"/>
    <x v="2"/>
    <s v="PMES"/>
    <s v="MAJ QOCPM BRUNO CARDOSO PORTELA"/>
    <m/>
  </r>
  <r>
    <x v="15"/>
    <s v="Equino para emprego em policiamento ostensivo montado"/>
    <s v="Unidade"/>
    <n v="10"/>
    <n v="60000"/>
    <n v="600000"/>
    <s v="Novo"/>
    <s v="03. março"/>
    <x v="4"/>
    <s v="PMES"/>
    <s v="MAJ QOCPM BRUNO CARDOSO PORTELA"/>
    <m/>
  </r>
  <r>
    <x v="15"/>
    <s v="Material de encilhamento"/>
    <s v="Unidade"/>
    <n v="1515"/>
    <n v="232.11"/>
    <n v="351646.65"/>
    <s v="Novo"/>
    <s v="03. março"/>
    <x v="2"/>
    <s v="PMES"/>
    <s v="MAJ QOCPM BRUNO CARDOSO PORTELA"/>
    <m/>
  </r>
  <r>
    <x v="15"/>
    <s v="Medicamentos para administração em semoventes equinos"/>
    <s v="Unidade"/>
    <n v="2550"/>
    <n v="78.42"/>
    <n v="199971"/>
    <s v="Novo"/>
    <s v="04. abril"/>
    <x v="2"/>
    <s v="PMES"/>
    <s v="MAJ QOCPM BRUNO CARDOSO PORTELA"/>
    <m/>
  </r>
  <r>
    <x v="15"/>
    <s v="Exame de Mormo (Ensaio de Imunoabsorção Enzimática (ELISA) para doença Mormo."/>
    <s v="Unidade"/>
    <n v="300"/>
    <n v="80"/>
    <n v="24000"/>
    <s v="Novo"/>
    <s v="04. abril"/>
    <x v="0"/>
    <s v="PMES"/>
    <s v="MAJ QOCPM BRUNO CARDOSO PORTELA"/>
    <m/>
  </r>
  <r>
    <x v="15"/>
    <s v="Exame de Anemia Infecciosa Equina (Exame de Imunodifusão em Gel Ágar (Prova de Coggins)"/>
    <s v="Unidade"/>
    <n v="300"/>
    <n v="80"/>
    <n v="24000"/>
    <s v="Novo"/>
    <s v="04. abril"/>
    <x v="0"/>
    <s v="PMES"/>
    <s v="MAJ QOCPM BRUNO CARDOSO PORTELA"/>
    <m/>
  </r>
  <r>
    <x v="15"/>
    <s v="Feno de Tifton 85 para alimentação dos equinos do RPMont"/>
    <s v="Kg"/>
    <n v="300000"/>
    <n v="3.6"/>
    <n v="1080000"/>
    <s v="Prorrogação"/>
    <s v="05. maio"/>
    <x v="2"/>
    <s v="PMES"/>
    <s v="MAJ QOCPM BRUNO CARDOSO PORTELA"/>
    <m/>
  </r>
  <r>
    <x v="15"/>
    <s v="Serragem de madeira do tipo maravalha, seca, produzida exclusivamente para cama de baia de animais."/>
    <s v="Kg"/>
    <n v="78000"/>
    <n v="4.0740740740740744"/>
    <n v="317777.77777777781"/>
    <s v="Prorrogação"/>
    <s v="05. maio"/>
    <x v="2"/>
    <s v="PMES"/>
    <s v="CAP QOCPM PAULO SERGIO ROCHA GOMES"/>
    <m/>
  </r>
  <r>
    <x v="15"/>
    <s v="Tosqueadeira"/>
    <s v="Unidade"/>
    <n v="3"/>
    <n v="2800"/>
    <n v="8400"/>
    <s v="Novo"/>
    <s v="05. maio"/>
    <x v="4"/>
    <s v="PMES"/>
    <s v="MAJ QOCPM BRUNO CARDOSO PORTELA"/>
    <s v="Inclusão mediante manifestação do setor competente (2025-LBSKN5). Valor unitário alterado, vide 2024-BWHLX"/>
  </r>
  <r>
    <x v="15"/>
    <s v="Serviços veterinários diversos para o RPMont"/>
    <s v="Unidade"/>
    <n v="1"/>
    <n v="270000"/>
    <n v="270000"/>
    <s v="Prorrogação"/>
    <s v="05. maio"/>
    <x v="0"/>
    <s v="PMES"/>
    <s v="MAJ QOCPM BRUNO CARDOSO PORTELA"/>
    <m/>
  </r>
  <r>
    <x v="15"/>
    <s v="Procedimento cirurgico de orquiectomia,  incluindo toda mão-de-obra necessária tais como: cirurgião, anestesista, auxiliares, enfermeiro além de materiais     e medicamentos diversos"/>
    <s v="Unidade"/>
    <n v="10"/>
    <n v="3000"/>
    <n v="30000"/>
    <s v="Novo"/>
    <s v="07. julho"/>
    <x v="0"/>
    <s v="PMES"/>
    <s v="MAJ QOCPM BRUNO CARDOSO PORTELA"/>
    <s v="Referência: 2024-2FTWJV"/>
  </r>
  <r>
    <x v="15"/>
    <s v="Materiais para ferrageamento de equinos"/>
    <s v="Unidade"/>
    <n v="1"/>
    <n v="68191.199999999997"/>
    <n v="68191.199999999997"/>
    <s v="Novo"/>
    <s v="07. julho"/>
    <x v="2"/>
    <s v="PMES"/>
    <s v="MAJ QOCPM BRUNO CARDOSO PORTELA"/>
    <s v="Inclusão mediante manifestação do setor competente (2025-LBSKN5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32E739-3F12-41AC-B970-BB0FB3181D40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M21" firstHeaderRow="1" firstDataRow="2" firstDataCol="1"/>
  <pivotFields count="12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numFmtId="3" showAll="0"/>
    <pivotField numFmtId="164" showAll="0"/>
    <pivotField dataField="1" numFmtId="164" showAll="0"/>
    <pivotField showAll="0"/>
    <pivotField showAll="0"/>
    <pivotField axis="axisCol" showAll="0">
      <items count="12">
        <item x="2"/>
        <item x="1"/>
        <item x="3"/>
        <item x="6"/>
        <item x="10"/>
        <item x="0"/>
        <item x="9"/>
        <item x="5"/>
        <item x="8"/>
        <item x="7"/>
        <item x="4"/>
        <item t="default"/>
      </items>
    </pivotField>
    <pivotField showAll="0"/>
    <pivotField showAll="0"/>
    <pivotField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8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a de Estimativa preliminar de valor global3" fld="5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84D78EC-6234-4943-A9C8-756F89C43E70}" name="Tabela1143142022" displayName="Tabela1143142022" ref="A4:L127" totalsRowShown="0" headerRowDxfId="29" dataDxfId="16">
  <autoFilter ref="A4:L127" xr:uid="{384D78EC-6234-4943-A9C8-756F89C43E70}"/>
  <tableColumns count="12">
    <tableColumn id="1" xr3:uid="{C034A901-E6C3-44C0-ADD3-594DF59B198C}" name="Setor demandante" dataDxfId="28"/>
    <tableColumn id="6" xr3:uid="{AC4AF48F-68ED-4EF1-9DB1-2A9C6686C26E}" name="Descrição simplificada do objeto" dataDxfId="27"/>
    <tableColumn id="7" xr3:uid="{2F233EE0-1FC1-4ACA-9DEC-8D19BFF76EE5}" name="Unidade de medida1" dataDxfId="26"/>
    <tableColumn id="8" xr3:uid="{BBF9B058-3859-4D46-B931-C7E31B0E17B2}" name="Quantidade estimada" dataDxfId="25"/>
    <tableColumn id="21" xr3:uid="{F9B5ED95-3379-4AC3-89B8-A3B7F3DD407A}" name="Estimativa de valor unitário2" dataDxfId="24"/>
    <tableColumn id="9" xr3:uid="{2702B6A6-D84D-4C2A-95C8-FEDBE39DA27A}" name="Estimativa preliminar de valor global3" dataDxfId="23"/>
    <tableColumn id="12" xr3:uid="{C601AF03-5A82-4713-8041-C5C059A2939E}" name="Tipo de contratação" dataDxfId="22"/>
    <tableColumn id="14" xr3:uid="{9FCEFBBE-7049-4139-A2DA-00D2C8398EE9}" name="Prazo4" dataDxfId="21"/>
    <tableColumn id="3" xr3:uid="{8DEBA9B6-8191-4C34-B42E-C5D227E8F822}" name="Classificação orçamentária (GND/elemento)" dataDxfId="20"/>
    <tableColumn id="15" xr3:uid="{B5B1320D-368C-4DFD-B163-E8DCB51BC11C}" name="Unidade administrativa responsável" dataDxfId="19"/>
    <tableColumn id="4" xr3:uid="{E664B049-E655-417D-9F10-5CCAF0A9194E}" name="Agente de contratação" dataDxfId="18"/>
    <tableColumn id="2" xr3:uid="{012C22CD-ED41-4D51-80F1-33412AF545D8}" name="Observações" dataDxfId="17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9383-CAE3-47D0-ABF1-6F00A90120A5}">
  <sheetPr codeName="Planilha1">
    <pageSetUpPr fitToPage="1"/>
  </sheetPr>
  <dimension ref="A1:T243"/>
  <sheetViews>
    <sheetView tabSelected="1" zoomScale="110" zoomScaleNormal="110" workbookViewId="0">
      <pane ySplit="4" topLeftCell="A101" activePane="bottomLeft" state="frozen"/>
      <selection activeCell="E1" sqref="E1"/>
      <selection pane="bottomLeft" activeCell="G126" sqref="G126"/>
    </sheetView>
  </sheetViews>
  <sheetFormatPr defaultColWidth="14.42578125" defaultRowHeight="80.099999999999994" customHeight="1" x14ac:dyDescent="0.25"/>
  <cols>
    <col min="1" max="1" width="15.28515625" style="11" customWidth="1"/>
    <col min="2" max="2" width="41" style="7" customWidth="1"/>
    <col min="3" max="3" width="15.5703125" style="7" customWidth="1"/>
    <col min="4" max="4" width="15.42578125" style="7" bestFit="1" customWidth="1"/>
    <col min="5" max="5" width="19.28515625" style="7" customWidth="1"/>
    <col min="6" max="6" width="20.140625" style="7" bestFit="1" customWidth="1"/>
    <col min="7" max="7" width="15" style="7" customWidth="1"/>
    <col min="8" max="8" width="17.140625" style="7" customWidth="1"/>
    <col min="9" max="9" width="16.85546875" style="7" customWidth="1"/>
    <col min="10" max="10" width="18.28515625" style="7" customWidth="1"/>
    <col min="11" max="11" width="14.28515625" style="12" customWidth="1"/>
    <col min="12" max="12" width="20.42578125" style="12" customWidth="1"/>
    <col min="13" max="13" width="8.42578125" style="4" customWidth="1"/>
    <col min="14" max="16" width="14.42578125" style="4"/>
    <col min="17" max="17" width="14.42578125" style="5"/>
    <col min="18" max="20" width="14.42578125" style="6"/>
    <col min="21" max="16384" width="14.42578125" style="7"/>
  </cols>
  <sheetData>
    <row r="1" spans="1:12" ht="45" customHeight="1" x14ac:dyDescent="0.25">
      <c r="A1" s="55" t="s">
        <v>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45" customHeight="1" x14ac:dyDescent="0.25">
      <c r="A2" s="55" t="s">
        <v>87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55.5" customHeight="1" x14ac:dyDescent="0.25">
      <c r="A3" s="56" t="s">
        <v>126</v>
      </c>
      <c r="B3" s="56"/>
      <c r="C3" s="56"/>
      <c r="D3" s="56"/>
      <c r="E3" s="56"/>
      <c r="F3" s="56"/>
      <c r="G3" s="56"/>
      <c r="H3" s="52" t="s">
        <v>90</v>
      </c>
      <c r="I3" s="51" t="s">
        <v>261</v>
      </c>
      <c r="J3" s="57" t="s">
        <v>89</v>
      </c>
      <c r="K3" s="58"/>
      <c r="L3" s="53" t="s">
        <v>267</v>
      </c>
    </row>
    <row r="4" spans="1:12" ht="36" x14ac:dyDescent="0.25">
      <c r="A4" s="8" t="s">
        <v>86</v>
      </c>
      <c r="B4" s="9" t="s">
        <v>75</v>
      </c>
      <c r="C4" s="9" t="s">
        <v>182</v>
      </c>
      <c r="D4" s="9" t="s">
        <v>76</v>
      </c>
      <c r="E4" s="9" t="s">
        <v>183</v>
      </c>
      <c r="F4" s="9" t="s">
        <v>184</v>
      </c>
      <c r="G4" s="9" t="s">
        <v>78</v>
      </c>
      <c r="H4" s="9" t="s">
        <v>185</v>
      </c>
      <c r="I4" s="9" t="s">
        <v>77</v>
      </c>
      <c r="J4" s="9" t="s">
        <v>79</v>
      </c>
      <c r="K4" s="10" t="s">
        <v>80</v>
      </c>
      <c r="L4" s="10" t="s">
        <v>127</v>
      </c>
    </row>
    <row r="5" spans="1:12" ht="69.95" customHeight="1" x14ac:dyDescent="0.25">
      <c r="A5" s="59" t="s">
        <v>34</v>
      </c>
      <c r="B5" s="60" t="s">
        <v>264</v>
      </c>
      <c r="C5" s="61" t="s">
        <v>32</v>
      </c>
      <c r="D5" s="62">
        <v>1</v>
      </c>
      <c r="E5" s="63">
        <v>80000</v>
      </c>
      <c r="F5" s="46">
        <f>Tabela1143142022[[#This Row],[Quantidade estimada]]*Tabela1143142022[[#This Row],[Estimativa de valor unitário2]]</f>
        <v>80000</v>
      </c>
      <c r="G5" s="60" t="s">
        <v>94</v>
      </c>
      <c r="H5" s="60" t="s">
        <v>31</v>
      </c>
      <c r="I5" s="60" t="s">
        <v>117</v>
      </c>
      <c r="J5" s="60" t="s">
        <v>4</v>
      </c>
      <c r="K5" s="61" t="s">
        <v>74</v>
      </c>
      <c r="L5" s="61"/>
    </row>
    <row r="6" spans="1:12" ht="69.95" customHeight="1" x14ac:dyDescent="0.25">
      <c r="A6" s="59" t="s">
        <v>132</v>
      </c>
      <c r="B6" s="60" t="s">
        <v>134</v>
      </c>
      <c r="C6" s="61" t="s">
        <v>30</v>
      </c>
      <c r="D6" s="62">
        <v>190</v>
      </c>
      <c r="E6" s="63">
        <v>315</v>
      </c>
      <c r="F6" s="63">
        <f>Tabela1143142022[[#This Row],[Estimativa de valor unitário2]]*Tabela1143142022[[#This Row],[Quantidade estimada]]</f>
        <v>59850</v>
      </c>
      <c r="G6" s="60" t="s">
        <v>93</v>
      </c>
      <c r="H6" s="60" t="s">
        <v>83</v>
      </c>
      <c r="I6" s="60" t="s">
        <v>136</v>
      </c>
      <c r="J6" s="60" t="s">
        <v>4</v>
      </c>
      <c r="K6" s="61" t="s">
        <v>74</v>
      </c>
      <c r="L6" s="61" t="s">
        <v>196</v>
      </c>
    </row>
    <row r="7" spans="1:12" ht="69.95" customHeight="1" x14ac:dyDescent="0.25">
      <c r="A7" s="59" t="s">
        <v>132</v>
      </c>
      <c r="B7" s="60" t="s">
        <v>133</v>
      </c>
      <c r="C7" s="61" t="s">
        <v>30</v>
      </c>
      <c r="D7" s="62">
        <v>100</v>
      </c>
      <c r="E7" s="63">
        <v>190</v>
      </c>
      <c r="F7" s="63">
        <f>Tabela1143142022[[#This Row],[Estimativa de valor unitário2]]*Tabela1143142022[[#This Row],[Quantidade estimada]]</f>
        <v>19000</v>
      </c>
      <c r="G7" s="60" t="s">
        <v>93</v>
      </c>
      <c r="H7" s="60" t="s">
        <v>135</v>
      </c>
      <c r="I7" s="60" t="s">
        <v>136</v>
      </c>
      <c r="J7" s="60" t="s">
        <v>4</v>
      </c>
      <c r="K7" s="60" t="s">
        <v>74</v>
      </c>
      <c r="L7" s="61" t="s">
        <v>196</v>
      </c>
    </row>
    <row r="8" spans="1:12" ht="69.95" customHeight="1" x14ac:dyDescent="0.25">
      <c r="A8" s="59" t="s">
        <v>132</v>
      </c>
      <c r="B8" s="60" t="s">
        <v>137</v>
      </c>
      <c r="C8" s="61" t="s">
        <v>30</v>
      </c>
      <c r="D8" s="62">
        <v>32</v>
      </c>
      <c r="E8" s="63">
        <v>420</v>
      </c>
      <c r="F8" s="63">
        <f>Tabela1143142022[[#This Row],[Estimativa de valor unitário2]]*Tabela1143142022[[#This Row],[Quantidade estimada]]</f>
        <v>13440</v>
      </c>
      <c r="G8" s="60" t="s">
        <v>93</v>
      </c>
      <c r="H8" s="60" t="s">
        <v>83</v>
      </c>
      <c r="I8" s="60" t="s">
        <v>136</v>
      </c>
      <c r="J8" s="60" t="s">
        <v>4</v>
      </c>
      <c r="K8" s="60" t="s">
        <v>74</v>
      </c>
      <c r="L8" s="61" t="s">
        <v>196</v>
      </c>
    </row>
    <row r="9" spans="1:12" ht="69.95" customHeight="1" x14ac:dyDescent="0.25">
      <c r="A9" s="59" t="s">
        <v>27</v>
      </c>
      <c r="B9" s="60" t="s">
        <v>96</v>
      </c>
      <c r="C9" s="61" t="s">
        <v>32</v>
      </c>
      <c r="D9" s="62">
        <v>1</v>
      </c>
      <c r="E9" s="63">
        <v>150000</v>
      </c>
      <c r="F9" s="46">
        <f>Tabela1143142022[[#This Row],[Quantidade estimada]]*Tabela1143142022[[#This Row],[Estimativa de valor unitário2]]</f>
        <v>150000</v>
      </c>
      <c r="G9" s="60" t="s">
        <v>105</v>
      </c>
      <c r="H9" s="60" t="s">
        <v>85</v>
      </c>
      <c r="I9" s="60" t="s">
        <v>117</v>
      </c>
      <c r="J9" s="60" t="s">
        <v>4</v>
      </c>
      <c r="K9" s="60" t="s">
        <v>73</v>
      </c>
      <c r="L9" s="61"/>
    </row>
    <row r="10" spans="1:12" ht="69.95" customHeight="1" x14ac:dyDescent="0.25">
      <c r="A10" s="59" t="s">
        <v>27</v>
      </c>
      <c r="B10" s="64" t="s">
        <v>230</v>
      </c>
      <c r="C10" s="65" t="s">
        <v>30</v>
      </c>
      <c r="D10" s="66">
        <v>14</v>
      </c>
      <c r="E10" s="67" t="s">
        <v>231</v>
      </c>
      <c r="F10" s="46">
        <v>438300</v>
      </c>
      <c r="G10" s="60" t="s">
        <v>93</v>
      </c>
      <c r="H10" s="60" t="s">
        <v>84</v>
      </c>
      <c r="I10" s="60" t="s">
        <v>120</v>
      </c>
      <c r="J10" s="60" t="s">
        <v>4</v>
      </c>
      <c r="K10" s="61" t="s">
        <v>73</v>
      </c>
      <c r="L10" s="61" t="s">
        <v>232</v>
      </c>
    </row>
    <row r="11" spans="1:12" ht="69.95" customHeight="1" x14ac:dyDescent="0.25">
      <c r="A11" s="59" t="s">
        <v>27</v>
      </c>
      <c r="B11" s="60" t="s">
        <v>98</v>
      </c>
      <c r="C11" s="60" t="s">
        <v>32</v>
      </c>
      <c r="D11" s="62">
        <v>1</v>
      </c>
      <c r="E11" s="68">
        <v>150000</v>
      </c>
      <c r="F11" s="47">
        <f>Tabela1143142022[[#This Row],[Quantidade estimada]]*Tabela1143142022[[#This Row],[Estimativa de valor unitário2]]</f>
        <v>150000</v>
      </c>
      <c r="G11" s="60" t="s">
        <v>93</v>
      </c>
      <c r="H11" s="60" t="s">
        <v>84</v>
      </c>
      <c r="I11" s="60" t="s">
        <v>118</v>
      </c>
      <c r="J11" s="60" t="s">
        <v>4</v>
      </c>
      <c r="K11" s="61" t="s">
        <v>73</v>
      </c>
      <c r="L11" s="61"/>
    </row>
    <row r="12" spans="1:12" ht="69.95" customHeight="1" x14ac:dyDescent="0.25">
      <c r="A12" s="59" t="s">
        <v>27</v>
      </c>
      <c r="B12" s="60" t="s">
        <v>48</v>
      </c>
      <c r="C12" s="60" t="s">
        <v>32</v>
      </c>
      <c r="D12" s="62">
        <v>1</v>
      </c>
      <c r="E12" s="68">
        <v>170000</v>
      </c>
      <c r="F12" s="47">
        <f>Tabela1143142022[[#This Row],[Quantidade estimada]]*Tabela1143142022[[#This Row],[Estimativa de valor unitário2]]</f>
        <v>170000</v>
      </c>
      <c r="G12" s="60" t="s">
        <v>93</v>
      </c>
      <c r="H12" s="69" t="s">
        <v>83</v>
      </c>
      <c r="I12" s="60" t="s">
        <v>118</v>
      </c>
      <c r="J12" s="60" t="s">
        <v>4</v>
      </c>
      <c r="K12" s="61" t="s">
        <v>73</v>
      </c>
      <c r="L12" s="61"/>
    </row>
    <row r="13" spans="1:12" ht="69.95" customHeight="1" x14ac:dyDescent="0.25">
      <c r="A13" s="59" t="s">
        <v>27</v>
      </c>
      <c r="B13" s="60" t="s">
        <v>52</v>
      </c>
      <c r="C13" s="60" t="s">
        <v>32</v>
      </c>
      <c r="D13" s="62">
        <v>1</v>
      </c>
      <c r="E13" s="68">
        <v>400000</v>
      </c>
      <c r="F13" s="47">
        <f>Tabela1143142022[[#This Row],[Quantidade estimada]]*Tabela1143142022[[#This Row],[Estimativa de valor unitário2]]</f>
        <v>400000</v>
      </c>
      <c r="G13" s="60" t="s">
        <v>105</v>
      </c>
      <c r="H13" s="60" t="s">
        <v>36</v>
      </c>
      <c r="I13" s="60" t="s">
        <v>118</v>
      </c>
      <c r="J13" s="60" t="s">
        <v>4</v>
      </c>
      <c r="K13" s="61" t="s">
        <v>73</v>
      </c>
      <c r="L13" s="61"/>
    </row>
    <row r="14" spans="1:12" ht="69.95" customHeight="1" x14ac:dyDescent="0.25">
      <c r="A14" s="59" t="s">
        <v>27</v>
      </c>
      <c r="B14" s="60" t="s">
        <v>99</v>
      </c>
      <c r="C14" s="60" t="s">
        <v>32</v>
      </c>
      <c r="D14" s="62">
        <v>1</v>
      </c>
      <c r="E14" s="68">
        <v>80000</v>
      </c>
      <c r="F14" s="47">
        <f>Tabela1143142022[[#This Row],[Quantidade estimada]]*Tabela1143142022[[#This Row],[Estimativa de valor unitário2]]</f>
        <v>80000</v>
      </c>
      <c r="G14" s="60" t="s">
        <v>105</v>
      </c>
      <c r="H14" s="70" t="s">
        <v>85</v>
      </c>
      <c r="I14" s="60" t="s">
        <v>117</v>
      </c>
      <c r="J14" s="60" t="s">
        <v>4</v>
      </c>
      <c r="K14" s="61" t="s">
        <v>73</v>
      </c>
      <c r="L14" s="61"/>
    </row>
    <row r="15" spans="1:12" ht="33.75" x14ac:dyDescent="0.25">
      <c r="A15" s="59" t="s">
        <v>27</v>
      </c>
      <c r="B15" s="60" t="s">
        <v>97</v>
      </c>
      <c r="C15" s="60" t="s">
        <v>32</v>
      </c>
      <c r="D15" s="62">
        <v>1</v>
      </c>
      <c r="E15" s="63">
        <v>150000</v>
      </c>
      <c r="F15" s="47">
        <f>Tabela1143142022[[#This Row],[Quantidade estimada]]*Tabela1143142022[[#This Row],[Estimativa de valor unitário2]]</f>
        <v>150000</v>
      </c>
      <c r="G15" s="60" t="s">
        <v>93</v>
      </c>
      <c r="H15" s="69" t="s">
        <v>83</v>
      </c>
      <c r="I15" s="60" t="s">
        <v>117</v>
      </c>
      <c r="J15" s="60" t="s">
        <v>4</v>
      </c>
      <c r="K15" s="61" t="s">
        <v>73</v>
      </c>
      <c r="L15" s="61"/>
    </row>
    <row r="16" spans="1:12" ht="90" x14ac:dyDescent="0.25">
      <c r="A16" s="71" t="s">
        <v>161</v>
      </c>
      <c r="B16" s="60" t="s">
        <v>166</v>
      </c>
      <c r="C16" s="60" t="s">
        <v>33</v>
      </c>
      <c r="D16" s="62">
        <v>12</v>
      </c>
      <c r="E16" s="68">
        <v>120000</v>
      </c>
      <c r="F16" s="47">
        <v>1440000</v>
      </c>
      <c r="G16" s="60" t="s">
        <v>93</v>
      </c>
      <c r="H16" s="72" t="s">
        <v>174</v>
      </c>
      <c r="I16" s="60" t="s">
        <v>117</v>
      </c>
      <c r="J16" s="60" t="s">
        <v>4</v>
      </c>
      <c r="K16" s="61" t="s">
        <v>74</v>
      </c>
      <c r="L16" s="61" t="s">
        <v>212</v>
      </c>
    </row>
    <row r="17" spans="1:12" ht="90" x14ac:dyDescent="0.25">
      <c r="A17" s="71" t="s">
        <v>161</v>
      </c>
      <c r="B17" s="60" t="s">
        <v>173</v>
      </c>
      <c r="C17" s="60" t="s">
        <v>30</v>
      </c>
      <c r="D17" s="62">
        <v>500</v>
      </c>
      <c r="E17" s="68">
        <v>10</v>
      </c>
      <c r="F17" s="47">
        <v>5000</v>
      </c>
      <c r="G17" s="60" t="s">
        <v>93</v>
      </c>
      <c r="H17" s="70" t="s">
        <v>175</v>
      </c>
      <c r="I17" s="60" t="s">
        <v>118</v>
      </c>
      <c r="J17" s="60" t="s">
        <v>4</v>
      </c>
      <c r="K17" s="61" t="s">
        <v>74</v>
      </c>
      <c r="L17" s="61" t="s">
        <v>212</v>
      </c>
    </row>
    <row r="18" spans="1:12" ht="90" x14ac:dyDescent="0.25">
      <c r="A18" s="71" t="s">
        <v>161</v>
      </c>
      <c r="B18" s="60" t="s">
        <v>170</v>
      </c>
      <c r="C18" s="60" t="s">
        <v>32</v>
      </c>
      <c r="D18" s="62">
        <v>1</v>
      </c>
      <c r="E18" s="68">
        <v>200000</v>
      </c>
      <c r="F18" s="47">
        <v>200000</v>
      </c>
      <c r="G18" s="60" t="s">
        <v>93</v>
      </c>
      <c r="H18" s="60" t="s">
        <v>178</v>
      </c>
      <c r="I18" s="60" t="s">
        <v>120</v>
      </c>
      <c r="J18" s="60" t="s">
        <v>4</v>
      </c>
      <c r="K18" s="61" t="s">
        <v>74</v>
      </c>
      <c r="L18" s="61" t="s">
        <v>212</v>
      </c>
    </row>
    <row r="19" spans="1:12" ht="90" x14ac:dyDescent="0.25">
      <c r="A19" s="71" t="s">
        <v>161</v>
      </c>
      <c r="B19" s="60" t="s">
        <v>168</v>
      </c>
      <c r="C19" s="60" t="s">
        <v>32</v>
      </c>
      <c r="D19" s="62">
        <v>1</v>
      </c>
      <c r="E19" s="68">
        <v>300000</v>
      </c>
      <c r="F19" s="47">
        <v>300000</v>
      </c>
      <c r="G19" s="60" t="s">
        <v>93</v>
      </c>
      <c r="H19" s="60" t="s">
        <v>178</v>
      </c>
      <c r="I19" s="60" t="s">
        <v>179</v>
      </c>
      <c r="J19" s="60" t="s">
        <v>4</v>
      </c>
      <c r="K19" s="61" t="s">
        <v>74</v>
      </c>
      <c r="L19" s="61" t="s">
        <v>212</v>
      </c>
    </row>
    <row r="20" spans="1:12" ht="90" x14ac:dyDescent="0.25">
      <c r="A20" s="71" t="s">
        <v>161</v>
      </c>
      <c r="B20" s="60" t="s">
        <v>169</v>
      </c>
      <c r="C20" s="61" t="s">
        <v>30</v>
      </c>
      <c r="D20" s="62">
        <v>40</v>
      </c>
      <c r="E20" s="63">
        <v>63122.5</v>
      </c>
      <c r="F20" s="46">
        <v>2524900</v>
      </c>
      <c r="G20" s="60" t="s">
        <v>93</v>
      </c>
      <c r="H20" s="60" t="s">
        <v>178</v>
      </c>
      <c r="I20" s="60" t="s">
        <v>120</v>
      </c>
      <c r="J20" s="60" t="s">
        <v>4</v>
      </c>
      <c r="K20" s="60" t="s">
        <v>74</v>
      </c>
      <c r="L20" s="61" t="s">
        <v>212</v>
      </c>
    </row>
    <row r="21" spans="1:12" ht="90" x14ac:dyDescent="0.25">
      <c r="A21" s="71" t="s">
        <v>161</v>
      </c>
      <c r="B21" s="60" t="s">
        <v>172</v>
      </c>
      <c r="C21" s="60" t="s">
        <v>30</v>
      </c>
      <c r="D21" s="62">
        <v>1000</v>
      </c>
      <c r="E21" s="68">
        <v>5</v>
      </c>
      <c r="F21" s="47">
        <v>5000</v>
      </c>
      <c r="G21" s="60" t="s">
        <v>93</v>
      </c>
      <c r="H21" s="60" t="s">
        <v>175</v>
      </c>
      <c r="I21" s="60" t="s">
        <v>118</v>
      </c>
      <c r="J21" s="60" t="s">
        <v>4</v>
      </c>
      <c r="K21" s="61" t="s">
        <v>74</v>
      </c>
      <c r="L21" s="61" t="s">
        <v>212</v>
      </c>
    </row>
    <row r="22" spans="1:12" ht="90" x14ac:dyDescent="0.25">
      <c r="A22" s="71" t="s">
        <v>161</v>
      </c>
      <c r="B22" s="73" t="s">
        <v>162</v>
      </c>
      <c r="C22" s="60" t="s">
        <v>30</v>
      </c>
      <c r="D22" s="62">
        <v>220</v>
      </c>
      <c r="E22" s="68">
        <v>477.27</v>
      </c>
      <c r="F22" s="47">
        <v>105000</v>
      </c>
      <c r="G22" s="60" t="s">
        <v>93</v>
      </c>
      <c r="H22" s="60" t="s">
        <v>174</v>
      </c>
      <c r="I22" s="60" t="s">
        <v>117</v>
      </c>
      <c r="J22" s="60" t="s">
        <v>4</v>
      </c>
      <c r="K22" s="61" t="s">
        <v>74</v>
      </c>
      <c r="L22" s="61" t="s">
        <v>212</v>
      </c>
    </row>
    <row r="23" spans="1:12" ht="90" x14ac:dyDescent="0.25">
      <c r="A23" s="71" t="s">
        <v>161</v>
      </c>
      <c r="B23" s="60" t="s">
        <v>167</v>
      </c>
      <c r="C23" s="60" t="s">
        <v>32</v>
      </c>
      <c r="D23" s="62">
        <v>1</v>
      </c>
      <c r="E23" s="68">
        <v>30000</v>
      </c>
      <c r="F23" s="47">
        <v>30000</v>
      </c>
      <c r="G23" s="60" t="s">
        <v>93</v>
      </c>
      <c r="H23" s="60" t="s">
        <v>36</v>
      </c>
      <c r="I23" s="60" t="s">
        <v>117</v>
      </c>
      <c r="J23" s="60" t="s">
        <v>4</v>
      </c>
      <c r="K23" s="61" t="s">
        <v>74</v>
      </c>
      <c r="L23" s="61" t="s">
        <v>212</v>
      </c>
    </row>
    <row r="24" spans="1:12" ht="48" customHeight="1" x14ac:dyDescent="0.25">
      <c r="A24" s="71" t="s">
        <v>161</v>
      </c>
      <c r="B24" s="60" t="s">
        <v>177</v>
      </c>
      <c r="C24" s="60" t="s">
        <v>30</v>
      </c>
      <c r="D24" s="62">
        <v>6</v>
      </c>
      <c r="E24" s="68">
        <v>1500</v>
      </c>
      <c r="F24" s="47">
        <v>9000</v>
      </c>
      <c r="G24" s="60" t="s">
        <v>93</v>
      </c>
      <c r="H24" s="72" t="s">
        <v>176</v>
      </c>
      <c r="I24" s="60" t="s">
        <v>117</v>
      </c>
      <c r="J24" s="60" t="s">
        <v>4</v>
      </c>
      <c r="K24" s="61" t="s">
        <v>74</v>
      </c>
      <c r="L24" s="61" t="s">
        <v>212</v>
      </c>
    </row>
    <row r="25" spans="1:12" ht="48" customHeight="1" x14ac:dyDescent="0.25">
      <c r="A25" s="71" t="s">
        <v>161</v>
      </c>
      <c r="B25" s="60" t="s">
        <v>171</v>
      </c>
      <c r="C25" s="60" t="s">
        <v>32</v>
      </c>
      <c r="D25" s="62">
        <v>1</v>
      </c>
      <c r="E25" s="68">
        <v>30000</v>
      </c>
      <c r="F25" s="47">
        <v>30000</v>
      </c>
      <c r="G25" s="60" t="s">
        <v>93</v>
      </c>
      <c r="H25" s="72" t="s">
        <v>36</v>
      </c>
      <c r="I25" s="60" t="s">
        <v>180</v>
      </c>
      <c r="J25" s="60" t="s">
        <v>4</v>
      </c>
      <c r="K25" s="61" t="s">
        <v>74</v>
      </c>
      <c r="L25" s="61" t="s">
        <v>212</v>
      </c>
    </row>
    <row r="26" spans="1:12" ht="90" x14ac:dyDescent="0.25">
      <c r="A26" s="71" t="s">
        <v>161</v>
      </c>
      <c r="B26" s="73" t="s">
        <v>164</v>
      </c>
      <c r="C26" s="60" t="s">
        <v>30</v>
      </c>
      <c r="D26" s="62">
        <v>180</v>
      </c>
      <c r="E26" s="68">
        <v>2916.67</v>
      </c>
      <c r="F26" s="47">
        <v>525000</v>
      </c>
      <c r="G26" s="60" t="s">
        <v>93</v>
      </c>
      <c r="H26" s="72" t="s">
        <v>175</v>
      </c>
      <c r="I26" s="60" t="s">
        <v>117</v>
      </c>
      <c r="J26" s="60" t="s">
        <v>4</v>
      </c>
      <c r="K26" s="61" t="s">
        <v>74</v>
      </c>
      <c r="L26" s="61" t="s">
        <v>212</v>
      </c>
    </row>
    <row r="27" spans="1:12" ht="90" x14ac:dyDescent="0.25">
      <c r="A27" s="71" t="s">
        <v>161</v>
      </c>
      <c r="B27" s="60" t="s">
        <v>165</v>
      </c>
      <c r="C27" s="60" t="s">
        <v>30</v>
      </c>
      <c r="D27" s="62">
        <v>60</v>
      </c>
      <c r="E27" s="68">
        <v>3033.33</v>
      </c>
      <c r="F27" s="47">
        <v>182000</v>
      </c>
      <c r="G27" s="60" t="s">
        <v>93</v>
      </c>
      <c r="H27" s="72" t="s">
        <v>174</v>
      </c>
      <c r="I27" s="60" t="s">
        <v>117</v>
      </c>
      <c r="J27" s="60" t="s">
        <v>4</v>
      </c>
      <c r="K27" s="61" t="s">
        <v>74</v>
      </c>
      <c r="L27" s="61" t="s">
        <v>212</v>
      </c>
    </row>
    <row r="28" spans="1:12" ht="90" x14ac:dyDescent="0.25">
      <c r="A28" s="71" t="s">
        <v>161</v>
      </c>
      <c r="B28" s="73" t="s">
        <v>163</v>
      </c>
      <c r="C28" s="60" t="s">
        <v>30</v>
      </c>
      <c r="D28" s="62">
        <v>100</v>
      </c>
      <c r="E28" s="68">
        <v>2420</v>
      </c>
      <c r="F28" s="47">
        <v>242000</v>
      </c>
      <c r="G28" s="60" t="s">
        <v>93</v>
      </c>
      <c r="H28" s="60" t="s">
        <v>174</v>
      </c>
      <c r="I28" s="60" t="s">
        <v>117</v>
      </c>
      <c r="J28" s="60" t="s">
        <v>4</v>
      </c>
      <c r="K28" s="61" t="s">
        <v>74</v>
      </c>
      <c r="L28" s="61" t="s">
        <v>212</v>
      </c>
    </row>
    <row r="29" spans="1:12" ht="90" x14ac:dyDescent="0.25">
      <c r="A29" s="71" t="s">
        <v>161</v>
      </c>
      <c r="B29" s="60" t="s">
        <v>213</v>
      </c>
      <c r="C29" s="60" t="s">
        <v>30</v>
      </c>
      <c r="D29" s="62">
        <v>20</v>
      </c>
      <c r="E29" s="68">
        <v>100</v>
      </c>
      <c r="F29" s="47">
        <v>2000</v>
      </c>
      <c r="G29" s="60" t="s">
        <v>93</v>
      </c>
      <c r="H29" s="60" t="s">
        <v>176</v>
      </c>
      <c r="I29" s="60" t="s">
        <v>117</v>
      </c>
      <c r="J29" s="60" t="s">
        <v>4</v>
      </c>
      <c r="K29" s="61" t="s">
        <v>74</v>
      </c>
      <c r="L29" s="61" t="s">
        <v>212</v>
      </c>
    </row>
    <row r="30" spans="1:12" ht="90" x14ac:dyDescent="0.25">
      <c r="A30" s="71" t="s">
        <v>161</v>
      </c>
      <c r="B30" s="60" t="s">
        <v>211</v>
      </c>
      <c r="C30" s="60" t="s">
        <v>30</v>
      </c>
      <c r="D30" s="62">
        <v>20</v>
      </c>
      <c r="E30" s="68">
        <v>100</v>
      </c>
      <c r="F30" s="47">
        <v>2000</v>
      </c>
      <c r="G30" s="60" t="s">
        <v>93</v>
      </c>
      <c r="H30" s="60" t="s">
        <v>176</v>
      </c>
      <c r="I30" s="60" t="s">
        <v>117</v>
      </c>
      <c r="J30" s="60" t="s">
        <v>4</v>
      </c>
      <c r="K30" s="61" t="s">
        <v>74</v>
      </c>
      <c r="L30" s="61" t="s">
        <v>212</v>
      </c>
    </row>
    <row r="31" spans="1:12" ht="33.75" x14ac:dyDescent="0.25">
      <c r="A31" s="59" t="s">
        <v>190</v>
      </c>
      <c r="B31" s="60" t="s">
        <v>214</v>
      </c>
      <c r="C31" s="60" t="s">
        <v>30</v>
      </c>
      <c r="D31" s="62">
        <v>300</v>
      </c>
      <c r="E31" s="68">
        <v>33.33</v>
      </c>
      <c r="F31" s="68">
        <v>10000</v>
      </c>
      <c r="G31" s="60" t="s">
        <v>93</v>
      </c>
      <c r="H31" s="60" t="s">
        <v>139</v>
      </c>
      <c r="I31" s="60" t="s">
        <v>118</v>
      </c>
      <c r="J31" s="60" t="s">
        <v>4</v>
      </c>
      <c r="K31" s="61" t="s">
        <v>73</v>
      </c>
      <c r="L31" s="61" t="s">
        <v>192</v>
      </c>
    </row>
    <row r="32" spans="1:12" ht="45" customHeight="1" x14ac:dyDescent="0.25">
      <c r="A32" s="59" t="s">
        <v>17</v>
      </c>
      <c r="B32" s="74" t="s">
        <v>51</v>
      </c>
      <c r="C32" s="64" t="s">
        <v>30</v>
      </c>
      <c r="D32" s="66">
        <v>9200</v>
      </c>
      <c r="E32" s="75">
        <v>43.84</v>
      </c>
      <c r="F32" s="47">
        <f>Tabela1143142022[[#This Row],[Quantidade estimada]]*Tabela1143142022[[#This Row],[Estimativa de valor unitário2]]</f>
        <v>403328.00000000006</v>
      </c>
      <c r="G32" s="60" t="s">
        <v>105</v>
      </c>
      <c r="H32" s="76" t="s">
        <v>82</v>
      </c>
      <c r="I32" s="60" t="s">
        <v>118</v>
      </c>
      <c r="J32" s="60" t="s">
        <v>4</v>
      </c>
      <c r="K32" s="61" t="s">
        <v>73</v>
      </c>
      <c r="L32" s="61"/>
    </row>
    <row r="33" spans="1:12" ht="69.95" customHeight="1" x14ac:dyDescent="0.25">
      <c r="A33" s="59" t="s">
        <v>26</v>
      </c>
      <c r="B33" s="64" t="s">
        <v>91</v>
      </c>
      <c r="C33" s="64" t="s">
        <v>92</v>
      </c>
      <c r="D33" s="66">
        <v>1690</v>
      </c>
      <c r="E33" s="75">
        <v>11.834319526627219</v>
      </c>
      <c r="F33" s="47">
        <f>Tabela1143142022[[#This Row],[Quantidade estimada]]*Tabela1143142022[[#This Row],[Estimativa de valor unitário2]]</f>
        <v>20000</v>
      </c>
      <c r="G33" s="60" t="s">
        <v>105</v>
      </c>
      <c r="H33" s="60" t="s">
        <v>36</v>
      </c>
      <c r="I33" s="60" t="s">
        <v>117</v>
      </c>
      <c r="J33" s="60" t="s">
        <v>4</v>
      </c>
      <c r="K33" s="61" t="s">
        <v>73</v>
      </c>
      <c r="L33" s="61"/>
    </row>
    <row r="34" spans="1:12" ht="101.25" x14ac:dyDescent="0.25">
      <c r="A34" s="59" t="s">
        <v>14</v>
      </c>
      <c r="B34" s="60" t="s">
        <v>260</v>
      </c>
      <c r="C34" s="61" t="s">
        <v>30</v>
      </c>
      <c r="D34" s="62">
        <v>28</v>
      </c>
      <c r="E34" s="63">
        <v>183657.24</v>
      </c>
      <c r="F34" s="46">
        <f>Tabela1143142022[[#This Row],[Estimativa de valor unitário2]]*Tabela1143142022[[#This Row],[Quantidade estimada]]</f>
        <v>5142402.72</v>
      </c>
      <c r="G34" s="60" t="s">
        <v>93</v>
      </c>
      <c r="H34" s="60" t="s">
        <v>36</v>
      </c>
      <c r="I34" s="60" t="s">
        <v>120</v>
      </c>
      <c r="J34" s="60" t="s">
        <v>4</v>
      </c>
      <c r="K34" s="60" t="s">
        <v>74</v>
      </c>
      <c r="L34" s="61" t="s">
        <v>262</v>
      </c>
    </row>
    <row r="35" spans="1:12" ht="69.95" customHeight="1" x14ac:dyDescent="0.25">
      <c r="A35" s="59" t="s">
        <v>14</v>
      </c>
      <c r="B35" s="60" t="s">
        <v>101</v>
      </c>
      <c r="C35" s="60" t="s">
        <v>30</v>
      </c>
      <c r="D35" s="62">
        <v>538</v>
      </c>
      <c r="E35" s="68">
        <v>700</v>
      </c>
      <c r="F35" s="47">
        <f>Tabela1143142022[[#This Row],[Quantidade estimada]]*Tabela1143142022[[#This Row],[Estimativa de valor unitário2]]</f>
        <v>376600</v>
      </c>
      <c r="G35" s="60" t="s">
        <v>93</v>
      </c>
      <c r="H35" s="60" t="s">
        <v>85</v>
      </c>
      <c r="I35" s="60" t="s">
        <v>118</v>
      </c>
      <c r="J35" s="60" t="s">
        <v>4</v>
      </c>
      <c r="K35" s="61" t="s">
        <v>73</v>
      </c>
      <c r="L35" s="61"/>
    </row>
    <row r="36" spans="1:12" ht="33.75" x14ac:dyDescent="0.25">
      <c r="A36" s="59" t="s">
        <v>14</v>
      </c>
      <c r="B36" s="62" t="s">
        <v>100</v>
      </c>
      <c r="C36" s="60" t="s">
        <v>33</v>
      </c>
      <c r="D36" s="62">
        <v>12</v>
      </c>
      <c r="E36" s="68">
        <v>2797499.99</v>
      </c>
      <c r="F36" s="47">
        <f>Tabela1143142022[[#This Row],[Estimativa de valor unitário2]]*Tabela1143142022[[#This Row],[Quantidade estimada]]</f>
        <v>33569999.880000003</v>
      </c>
      <c r="G36" s="60" t="s">
        <v>94</v>
      </c>
      <c r="H36" s="60" t="s">
        <v>85</v>
      </c>
      <c r="I36" s="60" t="s">
        <v>117</v>
      </c>
      <c r="J36" s="60" t="s">
        <v>4</v>
      </c>
      <c r="K36" s="61" t="s">
        <v>73</v>
      </c>
      <c r="L36" s="61"/>
    </row>
    <row r="37" spans="1:12" ht="69.95" customHeight="1" x14ac:dyDescent="0.25">
      <c r="A37" s="59" t="s">
        <v>189</v>
      </c>
      <c r="B37" s="60" t="s">
        <v>215</v>
      </c>
      <c r="C37" s="60" t="s">
        <v>30</v>
      </c>
      <c r="D37" s="62">
        <v>3000</v>
      </c>
      <c r="E37" s="68">
        <v>15.5</v>
      </c>
      <c r="F37" s="68">
        <v>46500</v>
      </c>
      <c r="G37" s="60" t="s">
        <v>93</v>
      </c>
      <c r="H37" s="60" t="s">
        <v>139</v>
      </c>
      <c r="I37" s="60" t="s">
        <v>118</v>
      </c>
      <c r="J37" s="60" t="s">
        <v>4</v>
      </c>
      <c r="K37" s="61" t="s">
        <v>73</v>
      </c>
      <c r="L37" s="61" t="s">
        <v>193</v>
      </c>
    </row>
    <row r="38" spans="1:12" ht="69.95" customHeight="1" x14ac:dyDescent="0.25">
      <c r="A38" s="59" t="s">
        <v>189</v>
      </c>
      <c r="B38" s="60" t="s">
        <v>197</v>
      </c>
      <c r="C38" s="60" t="s">
        <v>30</v>
      </c>
      <c r="D38" s="62">
        <v>11111</v>
      </c>
      <c r="E38" s="68">
        <v>4.5</v>
      </c>
      <c r="F38" s="68">
        <v>50000</v>
      </c>
      <c r="G38" s="60" t="s">
        <v>93</v>
      </c>
      <c r="H38" s="60" t="s">
        <v>139</v>
      </c>
      <c r="I38" s="60" t="s">
        <v>118</v>
      </c>
      <c r="J38" s="60" t="s">
        <v>4</v>
      </c>
      <c r="K38" s="61" t="s">
        <v>73</v>
      </c>
      <c r="L38" s="61" t="s">
        <v>194</v>
      </c>
    </row>
    <row r="39" spans="1:12" ht="69.95" customHeight="1" x14ac:dyDescent="0.25">
      <c r="A39" s="59" t="s">
        <v>15</v>
      </c>
      <c r="B39" s="60" t="s">
        <v>198</v>
      </c>
      <c r="C39" s="60" t="s">
        <v>33</v>
      </c>
      <c r="D39" s="62">
        <v>7</v>
      </c>
      <c r="E39" s="68">
        <v>35000</v>
      </c>
      <c r="F39" s="47">
        <f>Tabela1143142022[[#This Row],[Estimativa de valor unitário2]]*Tabela1143142022[[#This Row],[Quantidade estimada]]</f>
        <v>245000</v>
      </c>
      <c r="G39" s="60" t="s">
        <v>93</v>
      </c>
      <c r="H39" s="60" t="s">
        <v>139</v>
      </c>
      <c r="I39" s="60" t="s">
        <v>117</v>
      </c>
      <c r="J39" s="60" t="s">
        <v>4</v>
      </c>
      <c r="K39" s="61" t="s">
        <v>73</v>
      </c>
      <c r="L39" s="61" t="s">
        <v>195</v>
      </c>
    </row>
    <row r="40" spans="1:12" ht="69.95" customHeight="1" x14ac:dyDescent="0.25">
      <c r="A40" s="59" t="s">
        <v>15</v>
      </c>
      <c r="B40" s="60" t="s">
        <v>235</v>
      </c>
      <c r="C40" s="61" t="s">
        <v>32</v>
      </c>
      <c r="D40" s="62">
        <v>1</v>
      </c>
      <c r="E40" s="63">
        <v>479.4</v>
      </c>
      <c r="F40" s="46">
        <f>Tabela1143142022[[#This Row],[Estimativa de valor unitário2]]*Tabela1143142022[[#This Row],[Quantidade estimada]]</f>
        <v>479.4</v>
      </c>
      <c r="G40" s="60" t="s">
        <v>93</v>
      </c>
      <c r="H40" s="60" t="s">
        <v>236</v>
      </c>
      <c r="I40" s="60" t="s">
        <v>122</v>
      </c>
      <c r="J40" s="60" t="s">
        <v>4</v>
      </c>
      <c r="K40" s="61" t="s">
        <v>73</v>
      </c>
      <c r="L40" s="61" t="s">
        <v>237</v>
      </c>
    </row>
    <row r="41" spans="1:12" ht="69.95" customHeight="1" x14ac:dyDescent="0.25">
      <c r="A41" s="59" t="s">
        <v>15</v>
      </c>
      <c r="B41" s="60" t="s">
        <v>233</v>
      </c>
      <c r="C41" s="61" t="s">
        <v>32</v>
      </c>
      <c r="D41" s="62">
        <v>1</v>
      </c>
      <c r="E41" s="63">
        <v>17194.5</v>
      </c>
      <c r="F41" s="46">
        <f>Tabela1143142022[[#This Row],[Estimativa de valor unitário2]]*Tabela1143142022[[#This Row],[Quantidade estimada]]</f>
        <v>17194.5</v>
      </c>
      <c r="G41" s="60" t="s">
        <v>93</v>
      </c>
      <c r="H41" s="60" t="s">
        <v>139</v>
      </c>
      <c r="I41" s="60" t="s">
        <v>120</v>
      </c>
      <c r="J41" s="60" t="s">
        <v>4</v>
      </c>
      <c r="K41" s="60" t="s">
        <v>73</v>
      </c>
      <c r="L41" s="61" t="s">
        <v>234</v>
      </c>
    </row>
    <row r="42" spans="1:12" ht="69.95" customHeight="1" x14ac:dyDescent="0.25">
      <c r="A42" s="59" t="s">
        <v>15</v>
      </c>
      <c r="B42" s="60" t="s">
        <v>103</v>
      </c>
      <c r="C42" s="60" t="s">
        <v>33</v>
      </c>
      <c r="D42" s="62">
        <v>6</v>
      </c>
      <c r="E42" s="68">
        <v>324166.65999999997</v>
      </c>
      <c r="F42" s="47">
        <f>Tabela1143142022[[#This Row],[Quantidade estimada]]*Tabela1143142022[[#This Row],[Estimativa de valor unitário2]]</f>
        <v>1944999.96</v>
      </c>
      <c r="G42" s="60" t="s">
        <v>105</v>
      </c>
      <c r="H42" s="60" t="s">
        <v>84</v>
      </c>
      <c r="I42" s="60" t="s">
        <v>117</v>
      </c>
      <c r="J42" s="60" t="s">
        <v>4</v>
      </c>
      <c r="K42" s="61" t="s">
        <v>73</v>
      </c>
      <c r="L42" s="61"/>
    </row>
    <row r="43" spans="1:12" ht="69.95" customHeight="1" x14ac:dyDescent="0.25">
      <c r="A43" s="59" t="s">
        <v>15</v>
      </c>
      <c r="B43" s="70" t="s">
        <v>102</v>
      </c>
      <c r="C43" s="60" t="s">
        <v>30</v>
      </c>
      <c r="D43" s="77">
        <v>60</v>
      </c>
      <c r="E43" s="78">
        <v>2016.6666666666667</v>
      </c>
      <c r="F43" s="47">
        <f>Tabela1143142022[[#This Row],[Quantidade estimada]]*Tabela1143142022[[#This Row],[Estimativa de valor unitário2]]</f>
        <v>121000</v>
      </c>
      <c r="G43" s="60" t="s">
        <v>94</v>
      </c>
      <c r="H43" s="60" t="s">
        <v>31</v>
      </c>
      <c r="I43" s="60" t="s">
        <v>123</v>
      </c>
      <c r="J43" s="60" t="s">
        <v>4</v>
      </c>
      <c r="K43" s="61" t="s">
        <v>73</v>
      </c>
      <c r="L43" s="61"/>
    </row>
    <row r="44" spans="1:12" ht="69.95" customHeight="1" x14ac:dyDescent="0.25">
      <c r="A44" s="59" t="s">
        <v>254</v>
      </c>
      <c r="B44" s="60" t="s">
        <v>255</v>
      </c>
      <c r="C44" s="61" t="s">
        <v>30</v>
      </c>
      <c r="D44" s="62">
        <v>2</v>
      </c>
      <c r="E44" s="63">
        <v>9300</v>
      </c>
      <c r="F44" s="46">
        <v>18600</v>
      </c>
      <c r="G44" s="60" t="s">
        <v>93</v>
      </c>
      <c r="H44" s="60" t="s">
        <v>85</v>
      </c>
      <c r="I44" s="60" t="s">
        <v>117</v>
      </c>
      <c r="J44" s="60" t="s">
        <v>4</v>
      </c>
      <c r="K44" s="60" t="s">
        <v>74</v>
      </c>
      <c r="L44" s="61" t="s">
        <v>256</v>
      </c>
    </row>
    <row r="45" spans="1:12" ht="69.95" customHeight="1" x14ac:dyDescent="0.25">
      <c r="A45" s="59" t="s">
        <v>13</v>
      </c>
      <c r="B45" s="60" t="s">
        <v>57</v>
      </c>
      <c r="C45" s="60" t="s">
        <v>33</v>
      </c>
      <c r="D45" s="62">
        <v>12</v>
      </c>
      <c r="E45" s="68">
        <v>57354.74</v>
      </c>
      <c r="F45" s="47">
        <f>Tabela1143142022[[#This Row],[Quantidade estimada]]*Tabela1143142022[[#This Row],[Estimativa de valor unitário2]]</f>
        <v>688256.88</v>
      </c>
      <c r="G45" s="60" t="s">
        <v>105</v>
      </c>
      <c r="H45" s="69" t="s">
        <v>81</v>
      </c>
      <c r="I45" s="60" t="s">
        <v>117</v>
      </c>
      <c r="J45" s="60" t="s">
        <v>4</v>
      </c>
      <c r="K45" s="61" t="s">
        <v>74</v>
      </c>
      <c r="L45" s="61"/>
    </row>
    <row r="46" spans="1:12" ht="69.95" customHeight="1" x14ac:dyDescent="0.25">
      <c r="A46" s="59" t="s">
        <v>13</v>
      </c>
      <c r="B46" s="60" t="s">
        <v>65</v>
      </c>
      <c r="C46" s="60" t="s">
        <v>33</v>
      </c>
      <c r="D46" s="62">
        <v>12</v>
      </c>
      <c r="E46" s="68">
        <v>136377.43</v>
      </c>
      <c r="F46" s="47">
        <f>Tabela1143142022[[#This Row],[Quantidade estimada]]*Tabela1143142022[[#This Row],[Estimativa de valor unitário2]]</f>
        <v>1636529.16</v>
      </c>
      <c r="G46" s="60" t="s">
        <v>94</v>
      </c>
      <c r="H46" s="60" t="s">
        <v>31</v>
      </c>
      <c r="I46" s="60" t="s">
        <v>117</v>
      </c>
      <c r="J46" s="60" t="s">
        <v>4</v>
      </c>
      <c r="K46" s="61" t="s">
        <v>74</v>
      </c>
      <c r="L46" s="61"/>
    </row>
    <row r="47" spans="1:12" ht="69.95" customHeight="1" x14ac:dyDescent="0.25">
      <c r="A47" s="59" t="s">
        <v>13</v>
      </c>
      <c r="B47" s="60" t="s">
        <v>104</v>
      </c>
      <c r="C47" s="60" t="s">
        <v>33</v>
      </c>
      <c r="D47" s="62">
        <v>12</v>
      </c>
      <c r="E47" s="68">
        <v>513217.17</v>
      </c>
      <c r="F47" s="47">
        <f>Tabela1143142022[[#This Row],[Quantidade estimada]]*Tabela1143142022[[#This Row],[Estimativa de valor unitário2]]</f>
        <v>6158606.04</v>
      </c>
      <c r="G47" s="60" t="s">
        <v>94</v>
      </c>
      <c r="H47" s="60" t="s">
        <v>31</v>
      </c>
      <c r="I47" s="60" t="s">
        <v>117</v>
      </c>
      <c r="J47" s="60" t="s">
        <v>4</v>
      </c>
      <c r="K47" s="61" t="s">
        <v>74</v>
      </c>
      <c r="L47" s="61"/>
    </row>
    <row r="48" spans="1:12" ht="69.95" customHeight="1" x14ac:dyDescent="0.25">
      <c r="A48" s="59" t="s">
        <v>13</v>
      </c>
      <c r="B48" s="60" t="s">
        <v>40</v>
      </c>
      <c r="C48" s="60" t="s">
        <v>33</v>
      </c>
      <c r="D48" s="62">
        <v>12</v>
      </c>
      <c r="E48" s="68">
        <v>15000</v>
      </c>
      <c r="F48" s="47">
        <f>Tabela1143142022[[#This Row],[Quantidade estimada]]*Tabela1143142022[[#This Row],[Estimativa de valor unitário2]]</f>
        <v>180000</v>
      </c>
      <c r="G48" s="60" t="s">
        <v>93</v>
      </c>
      <c r="H48" s="79" t="s">
        <v>81</v>
      </c>
      <c r="I48" s="60" t="s">
        <v>117</v>
      </c>
      <c r="J48" s="60" t="s">
        <v>4</v>
      </c>
      <c r="K48" s="61" t="s">
        <v>74</v>
      </c>
      <c r="L48" s="61"/>
    </row>
    <row r="49" spans="1:12" ht="69.95" customHeight="1" x14ac:dyDescent="0.25">
      <c r="A49" s="59" t="s">
        <v>13</v>
      </c>
      <c r="B49" s="60" t="s">
        <v>38</v>
      </c>
      <c r="C49" s="60" t="s">
        <v>33</v>
      </c>
      <c r="D49" s="62">
        <v>12</v>
      </c>
      <c r="E49" s="68">
        <v>8605.1999999999989</v>
      </c>
      <c r="F49" s="47">
        <f>Tabela1143142022[[#This Row],[Quantidade estimada]]*Tabela1143142022[[#This Row],[Estimativa de valor unitário2]]</f>
        <v>103262.39999999999</v>
      </c>
      <c r="G49" s="60" t="s">
        <v>105</v>
      </c>
      <c r="H49" s="69" t="s">
        <v>81</v>
      </c>
      <c r="I49" s="60" t="s">
        <v>117</v>
      </c>
      <c r="J49" s="60" t="s">
        <v>4</v>
      </c>
      <c r="K49" s="61" t="s">
        <v>74</v>
      </c>
      <c r="L49" s="61"/>
    </row>
    <row r="50" spans="1:12" ht="69.95" customHeight="1" x14ac:dyDescent="0.25">
      <c r="A50" s="59" t="s">
        <v>13</v>
      </c>
      <c r="B50" s="60" t="s">
        <v>39</v>
      </c>
      <c r="C50" s="60" t="s">
        <v>33</v>
      </c>
      <c r="D50" s="62">
        <v>12</v>
      </c>
      <c r="E50" s="68">
        <v>5040</v>
      </c>
      <c r="F50" s="47">
        <f>Tabela1143142022[[#This Row],[Quantidade estimada]]*Tabela1143142022[[#This Row],[Estimativa de valor unitário2]]</f>
        <v>60480</v>
      </c>
      <c r="G50" s="60" t="s">
        <v>105</v>
      </c>
      <c r="H50" s="69" t="s">
        <v>81</v>
      </c>
      <c r="I50" s="60" t="s">
        <v>117</v>
      </c>
      <c r="J50" s="60" t="s">
        <v>4</v>
      </c>
      <c r="K50" s="61" t="s">
        <v>74</v>
      </c>
      <c r="L50" s="61"/>
    </row>
    <row r="51" spans="1:12" ht="33.75" x14ac:dyDescent="0.25">
      <c r="A51" s="59" t="s">
        <v>13</v>
      </c>
      <c r="B51" s="60" t="s">
        <v>54</v>
      </c>
      <c r="C51" s="60" t="s">
        <v>33</v>
      </c>
      <c r="D51" s="62">
        <v>12</v>
      </c>
      <c r="E51" s="68">
        <v>2182.3199999999997</v>
      </c>
      <c r="F51" s="47">
        <f>Tabela1143142022[[#This Row],[Quantidade estimada]]*Tabela1143142022[[#This Row],[Estimativa de valor unitário2]]</f>
        <v>26187.839999999997</v>
      </c>
      <c r="G51" s="60" t="s">
        <v>105</v>
      </c>
      <c r="H51" s="69" t="s">
        <v>81</v>
      </c>
      <c r="I51" s="60" t="s">
        <v>117</v>
      </c>
      <c r="J51" s="60" t="s">
        <v>4</v>
      </c>
      <c r="K51" s="61" t="s">
        <v>74</v>
      </c>
      <c r="L51" s="61"/>
    </row>
    <row r="52" spans="1:12" ht="69.95" customHeight="1" x14ac:dyDescent="0.25">
      <c r="A52" s="59" t="s">
        <v>13</v>
      </c>
      <c r="B52" s="60" t="s">
        <v>61</v>
      </c>
      <c r="C52" s="61" t="s">
        <v>32</v>
      </c>
      <c r="D52" s="62">
        <v>1</v>
      </c>
      <c r="E52" s="63">
        <v>2000</v>
      </c>
      <c r="F52" s="46">
        <f>Tabela1143142022[[#This Row],[Quantidade estimada]]*Tabela1143142022[[#This Row],[Estimativa de valor unitário2]]</f>
        <v>2000</v>
      </c>
      <c r="G52" s="60" t="s">
        <v>105</v>
      </c>
      <c r="H52" s="69" t="s">
        <v>36</v>
      </c>
      <c r="I52" s="60" t="s">
        <v>117</v>
      </c>
      <c r="J52" s="60" t="s">
        <v>4</v>
      </c>
      <c r="K52" s="60" t="s">
        <v>74</v>
      </c>
      <c r="L52" s="61"/>
    </row>
    <row r="53" spans="1:12" ht="69.95" customHeight="1" x14ac:dyDescent="0.25">
      <c r="A53" s="71" t="s">
        <v>12</v>
      </c>
      <c r="B53" s="60" t="s">
        <v>243</v>
      </c>
      <c r="C53" s="60" t="s">
        <v>32</v>
      </c>
      <c r="D53" s="62">
        <v>1</v>
      </c>
      <c r="E53" s="68">
        <v>1657888.43</v>
      </c>
      <c r="F53" s="47">
        <v>1657888.43</v>
      </c>
      <c r="G53" s="60" t="s">
        <v>94</v>
      </c>
      <c r="H53" s="60" t="s">
        <v>36</v>
      </c>
      <c r="I53" s="60" t="s">
        <v>119</v>
      </c>
      <c r="J53" s="60" t="s">
        <v>4</v>
      </c>
      <c r="K53" s="61" t="s">
        <v>41</v>
      </c>
      <c r="L53" s="61" t="s">
        <v>244</v>
      </c>
    </row>
    <row r="54" spans="1:12" ht="69.95" customHeight="1" x14ac:dyDescent="0.25">
      <c r="A54" s="59" t="s">
        <v>12</v>
      </c>
      <c r="B54" s="60" t="s">
        <v>199</v>
      </c>
      <c r="C54" s="60" t="s">
        <v>30</v>
      </c>
      <c r="D54" s="62">
        <v>200</v>
      </c>
      <c r="E54" s="68">
        <v>4500</v>
      </c>
      <c r="F54" s="47">
        <v>900000</v>
      </c>
      <c r="G54" s="60" t="s">
        <v>93</v>
      </c>
      <c r="H54" s="70" t="s">
        <v>141</v>
      </c>
      <c r="I54" s="60" t="s">
        <v>120</v>
      </c>
      <c r="J54" s="60" t="s">
        <v>4</v>
      </c>
      <c r="K54" s="61" t="s">
        <v>41</v>
      </c>
      <c r="L54" s="61" t="s">
        <v>191</v>
      </c>
    </row>
    <row r="55" spans="1:12" ht="69.95" customHeight="1" x14ac:dyDescent="0.25">
      <c r="A55" s="59" t="s">
        <v>12</v>
      </c>
      <c r="B55" s="60" t="s">
        <v>10</v>
      </c>
      <c r="C55" s="60" t="s">
        <v>32</v>
      </c>
      <c r="D55" s="62">
        <v>1</v>
      </c>
      <c r="E55" s="68">
        <v>2552591.52</v>
      </c>
      <c r="F55" s="47">
        <f>Tabela1143142022[[#This Row],[Quantidade estimada]]*Tabela1143142022[[#This Row],[Estimativa de valor unitário2]]</f>
        <v>2552591.52</v>
      </c>
      <c r="G55" s="60" t="s">
        <v>93</v>
      </c>
      <c r="H55" s="80" t="s">
        <v>81</v>
      </c>
      <c r="I55" s="60" t="s">
        <v>119</v>
      </c>
      <c r="J55" s="61" t="s">
        <v>29</v>
      </c>
      <c r="K55" s="61" t="s">
        <v>95</v>
      </c>
      <c r="L55" s="61" t="s">
        <v>181</v>
      </c>
    </row>
    <row r="56" spans="1:12" ht="69.95" customHeight="1" x14ac:dyDescent="0.25">
      <c r="A56" s="59" t="s">
        <v>12</v>
      </c>
      <c r="B56" s="60" t="s">
        <v>9</v>
      </c>
      <c r="C56" s="60" t="s">
        <v>32</v>
      </c>
      <c r="D56" s="62">
        <v>1</v>
      </c>
      <c r="E56" s="68">
        <v>1683958.51</v>
      </c>
      <c r="F56" s="47">
        <f>Tabela1143142022[[#This Row],[Quantidade estimada]]*Tabela1143142022[[#This Row],[Estimativa de valor unitário2]]</f>
        <v>1683958.51</v>
      </c>
      <c r="G56" s="60" t="s">
        <v>93</v>
      </c>
      <c r="H56" s="80" t="s">
        <v>81</v>
      </c>
      <c r="I56" s="60" t="s">
        <v>119</v>
      </c>
      <c r="J56" s="61" t="s">
        <v>29</v>
      </c>
      <c r="K56" s="61" t="s">
        <v>95</v>
      </c>
      <c r="L56" s="61" t="s">
        <v>181</v>
      </c>
    </row>
    <row r="57" spans="1:12" ht="69.95" customHeight="1" x14ac:dyDescent="0.25">
      <c r="A57" s="59" t="s">
        <v>12</v>
      </c>
      <c r="B57" s="60" t="s">
        <v>71</v>
      </c>
      <c r="C57" s="60" t="s">
        <v>32</v>
      </c>
      <c r="D57" s="62">
        <v>1</v>
      </c>
      <c r="E57" s="68">
        <v>987162.28</v>
      </c>
      <c r="F57" s="47">
        <f>Tabela1143142022[[#This Row],[Quantidade estimada]]*Tabela1143142022[[#This Row],[Estimativa de valor unitário2]]</f>
        <v>987162.28</v>
      </c>
      <c r="G57" s="60" t="s">
        <v>93</v>
      </c>
      <c r="H57" s="80" t="s">
        <v>81</v>
      </c>
      <c r="I57" s="60" t="s">
        <v>119</v>
      </c>
      <c r="J57" s="61" t="s">
        <v>29</v>
      </c>
      <c r="K57" s="61" t="s">
        <v>95</v>
      </c>
      <c r="L57" s="61" t="s">
        <v>181</v>
      </c>
    </row>
    <row r="58" spans="1:12" ht="69.95" customHeight="1" x14ac:dyDescent="0.25">
      <c r="A58" s="59" t="s">
        <v>12</v>
      </c>
      <c r="B58" s="60" t="s">
        <v>72</v>
      </c>
      <c r="C58" s="60" t="s">
        <v>32</v>
      </c>
      <c r="D58" s="62">
        <v>1</v>
      </c>
      <c r="E58" s="68">
        <f>492062.31+31209.7</f>
        <v>523272.01</v>
      </c>
      <c r="F58" s="47">
        <f>Tabela1143142022[[#This Row],[Quantidade estimada]]*Tabela1143142022[[#This Row],[Estimativa de valor unitário2]]</f>
        <v>523272.01</v>
      </c>
      <c r="G58" s="60" t="s">
        <v>93</v>
      </c>
      <c r="H58" s="80" t="s">
        <v>81</v>
      </c>
      <c r="I58" s="60" t="s">
        <v>119</v>
      </c>
      <c r="J58" s="61" t="s">
        <v>29</v>
      </c>
      <c r="K58" s="61" t="s">
        <v>95</v>
      </c>
      <c r="L58" s="61" t="s">
        <v>227</v>
      </c>
    </row>
    <row r="59" spans="1:12" ht="69.95" customHeight="1" x14ac:dyDescent="0.25">
      <c r="A59" s="59" t="s">
        <v>12</v>
      </c>
      <c r="B59" s="60" t="s">
        <v>11</v>
      </c>
      <c r="C59" s="60" t="s">
        <v>32</v>
      </c>
      <c r="D59" s="62">
        <v>1</v>
      </c>
      <c r="E59" s="68">
        <v>350000</v>
      </c>
      <c r="F59" s="47">
        <f>Tabela1143142022[[#This Row],[Quantidade estimada]]*Tabela1143142022[[#This Row],[Estimativa de valor unitário2]]</f>
        <v>350000</v>
      </c>
      <c r="G59" s="60" t="s">
        <v>93</v>
      </c>
      <c r="H59" s="80" t="s">
        <v>140</v>
      </c>
      <c r="I59" s="60" t="s">
        <v>119</v>
      </c>
      <c r="J59" s="61" t="s">
        <v>29</v>
      </c>
      <c r="K59" s="61" t="s">
        <v>95</v>
      </c>
      <c r="L59" s="61" t="s">
        <v>210</v>
      </c>
    </row>
    <row r="60" spans="1:12" ht="69.95" customHeight="1" x14ac:dyDescent="0.25">
      <c r="A60" s="59" t="s">
        <v>12</v>
      </c>
      <c r="B60" s="60" t="s">
        <v>228</v>
      </c>
      <c r="C60" s="60" t="s">
        <v>32</v>
      </c>
      <c r="D60" s="62">
        <v>1</v>
      </c>
      <c r="E60" s="68">
        <v>653893.92000000004</v>
      </c>
      <c r="F60" s="47">
        <f>Tabela1143142022[[#This Row],[Estimativa de valor unitário2]]*Tabela1143142022[[#This Row],[Quantidade estimada]]</f>
        <v>653893.92000000004</v>
      </c>
      <c r="G60" s="60" t="s">
        <v>93</v>
      </c>
      <c r="H60" s="80" t="s">
        <v>83</v>
      </c>
      <c r="I60" s="60" t="s">
        <v>119</v>
      </c>
      <c r="J60" s="61" t="s">
        <v>29</v>
      </c>
      <c r="K60" s="61" t="s">
        <v>95</v>
      </c>
      <c r="L60" s="61" t="s">
        <v>229</v>
      </c>
    </row>
    <row r="61" spans="1:12" ht="69.95" customHeight="1" x14ac:dyDescent="0.25">
      <c r="A61" s="59" t="s">
        <v>12</v>
      </c>
      <c r="B61" s="60" t="s">
        <v>138</v>
      </c>
      <c r="C61" s="60" t="s">
        <v>32</v>
      </c>
      <c r="D61" s="62">
        <v>1</v>
      </c>
      <c r="E61" s="68">
        <v>457692.09</v>
      </c>
      <c r="F61" s="47">
        <f>Tabela1143142022[[#This Row],[Quantidade estimada]]*Tabela1143142022[[#This Row],[Estimativa de valor unitário2]]</f>
        <v>457692.09</v>
      </c>
      <c r="G61" s="60" t="s">
        <v>105</v>
      </c>
      <c r="H61" s="80" t="s">
        <v>81</v>
      </c>
      <c r="I61" s="60" t="s">
        <v>119</v>
      </c>
      <c r="J61" s="61" t="s">
        <v>29</v>
      </c>
      <c r="K61" s="61" t="s">
        <v>95</v>
      </c>
      <c r="L61" s="61" t="s">
        <v>181</v>
      </c>
    </row>
    <row r="62" spans="1:12" ht="69.95" customHeight="1" x14ac:dyDescent="0.25">
      <c r="A62" s="59" t="s">
        <v>12</v>
      </c>
      <c r="B62" s="60" t="s">
        <v>241</v>
      </c>
      <c r="C62" s="60" t="s">
        <v>110</v>
      </c>
      <c r="D62" s="62">
        <v>2</v>
      </c>
      <c r="E62" s="68">
        <v>1400</v>
      </c>
      <c r="F62" s="68">
        <v>2800</v>
      </c>
      <c r="G62" s="60" t="s">
        <v>93</v>
      </c>
      <c r="H62" s="72" t="s">
        <v>140</v>
      </c>
      <c r="I62" s="60" t="s">
        <v>118</v>
      </c>
      <c r="J62" s="61" t="s">
        <v>4</v>
      </c>
      <c r="K62" s="61" t="s">
        <v>41</v>
      </c>
      <c r="L62" s="61" t="s">
        <v>242</v>
      </c>
    </row>
    <row r="63" spans="1:12" ht="69.95" customHeight="1" x14ac:dyDescent="0.25">
      <c r="A63" s="59" t="s">
        <v>12</v>
      </c>
      <c r="B63" s="60" t="s">
        <v>44</v>
      </c>
      <c r="C63" s="60" t="s">
        <v>33</v>
      </c>
      <c r="D63" s="62">
        <v>12</v>
      </c>
      <c r="E63" s="68">
        <v>167583.95000000001</v>
      </c>
      <c r="F63" s="47">
        <v>2011007.35</v>
      </c>
      <c r="G63" s="60" t="s">
        <v>93</v>
      </c>
      <c r="H63" s="81" t="s">
        <v>84</v>
      </c>
      <c r="I63" s="60" t="s">
        <v>118</v>
      </c>
      <c r="J63" s="61" t="s">
        <v>4</v>
      </c>
      <c r="K63" s="61" t="s">
        <v>73</v>
      </c>
      <c r="L63" s="61"/>
    </row>
    <row r="64" spans="1:12" ht="69.95" customHeight="1" x14ac:dyDescent="0.25">
      <c r="A64" s="59" t="s">
        <v>12</v>
      </c>
      <c r="B64" s="60" t="s">
        <v>247</v>
      </c>
      <c r="C64" s="60" t="s">
        <v>32</v>
      </c>
      <c r="D64" s="62">
        <v>1</v>
      </c>
      <c r="E64" s="68">
        <v>150000</v>
      </c>
      <c r="F64" s="47">
        <f>Tabela1143142022[[#This Row],[Quantidade estimada]]*Tabela1143142022[[#This Row],[Estimativa de valor unitário2]]</f>
        <v>150000</v>
      </c>
      <c r="G64" s="60" t="s">
        <v>93</v>
      </c>
      <c r="H64" s="80" t="s">
        <v>139</v>
      </c>
      <c r="I64" s="60" t="s">
        <v>119</v>
      </c>
      <c r="J64" s="61" t="s">
        <v>4</v>
      </c>
      <c r="K64" s="61" t="s">
        <v>41</v>
      </c>
      <c r="L64" s="61" t="s">
        <v>210</v>
      </c>
    </row>
    <row r="65" spans="1:12" ht="69.95" customHeight="1" x14ac:dyDescent="0.25">
      <c r="A65" s="59" t="s">
        <v>12</v>
      </c>
      <c r="B65" s="60" t="s">
        <v>248</v>
      </c>
      <c r="C65" s="61" t="s">
        <v>32</v>
      </c>
      <c r="D65" s="62">
        <v>1</v>
      </c>
      <c r="E65" s="63">
        <v>33146.86</v>
      </c>
      <c r="F65" s="46">
        <f>Tabela1143142022[[#This Row],[Quantidade estimada]]*Tabela1143142022[[#This Row],[Estimativa de valor unitário2]]</f>
        <v>33146.86</v>
      </c>
      <c r="G65" s="60" t="s">
        <v>105</v>
      </c>
      <c r="H65" s="69" t="s">
        <v>81</v>
      </c>
      <c r="I65" s="60" t="s">
        <v>119</v>
      </c>
      <c r="J65" s="60" t="s">
        <v>4</v>
      </c>
      <c r="K65" s="60" t="s">
        <v>41</v>
      </c>
      <c r="L65" s="61" t="s">
        <v>143</v>
      </c>
    </row>
    <row r="66" spans="1:12" ht="69.95" customHeight="1" x14ac:dyDescent="0.25">
      <c r="A66" s="59" t="s">
        <v>12</v>
      </c>
      <c r="B66" s="60" t="s">
        <v>249</v>
      </c>
      <c r="C66" s="60" t="s">
        <v>32</v>
      </c>
      <c r="D66" s="62">
        <v>1</v>
      </c>
      <c r="E66" s="68">
        <v>92400.83</v>
      </c>
      <c r="F66" s="47">
        <f>Tabela1143142022[[#This Row],[Quantidade estimada]]*Tabela1143142022[[#This Row],[Estimativa de valor unitário2]]</f>
        <v>92400.83</v>
      </c>
      <c r="G66" s="60" t="s">
        <v>105</v>
      </c>
      <c r="H66" s="80" t="s">
        <v>81</v>
      </c>
      <c r="I66" s="60" t="s">
        <v>119</v>
      </c>
      <c r="J66" s="61" t="s">
        <v>4</v>
      </c>
      <c r="K66" s="61" t="s">
        <v>41</v>
      </c>
      <c r="L66" s="61" t="s">
        <v>143</v>
      </c>
    </row>
    <row r="67" spans="1:12" ht="69.95" customHeight="1" x14ac:dyDescent="0.25">
      <c r="A67" s="59" t="s">
        <v>12</v>
      </c>
      <c r="B67" s="60" t="s">
        <v>250</v>
      </c>
      <c r="C67" s="60" t="s">
        <v>32</v>
      </c>
      <c r="D67" s="62">
        <v>1</v>
      </c>
      <c r="E67" s="68">
        <v>165490.35</v>
      </c>
      <c r="F67" s="47">
        <f>Tabela1143142022[[#This Row],[Quantidade estimada]]*Tabela1143142022[[#This Row],[Estimativa de valor unitário2]]</f>
        <v>165490.35</v>
      </c>
      <c r="G67" s="60" t="s">
        <v>105</v>
      </c>
      <c r="H67" s="80" t="s">
        <v>81</v>
      </c>
      <c r="I67" s="60" t="s">
        <v>119</v>
      </c>
      <c r="J67" s="61" t="s">
        <v>4</v>
      </c>
      <c r="K67" s="61" t="s">
        <v>41</v>
      </c>
      <c r="L67" s="61" t="s">
        <v>143</v>
      </c>
    </row>
    <row r="68" spans="1:12" ht="69.95" customHeight="1" x14ac:dyDescent="0.25">
      <c r="A68" s="59" t="s">
        <v>12</v>
      </c>
      <c r="B68" s="60" t="s">
        <v>251</v>
      </c>
      <c r="C68" s="60" t="s">
        <v>32</v>
      </c>
      <c r="D68" s="62">
        <v>1</v>
      </c>
      <c r="E68" s="68">
        <v>120000</v>
      </c>
      <c r="F68" s="47">
        <f>Tabela1143142022[[#This Row],[Quantidade estimada]]*Tabela1143142022[[#This Row],[Estimativa de valor unitário2]]</f>
        <v>120000</v>
      </c>
      <c r="G68" s="60" t="s">
        <v>93</v>
      </c>
      <c r="H68" s="82" t="s">
        <v>141</v>
      </c>
      <c r="I68" s="60" t="s">
        <v>119</v>
      </c>
      <c r="J68" s="60" t="s">
        <v>4</v>
      </c>
      <c r="K68" s="61" t="s">
        <v>41</v>
      </c>
      <c r="L68" s="61" t="s">
        <v>238</v>
      </c>
    </row>
    <row r="69" spans="1:12" ht="69.95" customHeight="1" x14ac:dyDescent="0.25">
      <c r="A69" s="59" t="s">
        <v>12</v>
      </c>
      <c r="B69" s="72" t="s">
        <v>252</v>
      </c>
      <c r="C69" s="60" t="s">
        <v>32</v>
      </c>
      <c r="D69" s="62">
        <v>1</v>
      </c>
      <c r="E69" s="83">
        <v>150000</v>
      </c>
      <c r="F69" s="47">
        <f>Tabela1143142022[[#This Row],[Quantidade estimada]]*Tabela1143142022[[#This Row],[Estimativa de valor unitário2]]</f>
        <v>150000</v>
      </c>
      <c r="G69" s="60" t="s">
        <v>93</v>
      </c>
      <c r="H69" s="82" t="s">
        <v>139</v>
      </c>
      <c r="I69" s="60" t="s">
        <v>119</v>
      </c>
      <c r="J69" s="60" t="s">
        <v>4</v>
      </c>
      <c r="K69" s="61" t="s">
        <v>41</v>
      </c>
      <c r="L69" s="61" t="s">
        <v>210</v>
      </c>
    </row>
    <row r="70" spans="1:12" ht="69.95" customHeight="1" x14ac:dyDescent="0.25">
      <c r="A70" s="59" t="s">
        <v>12</v>
      </c>
      <c r="B70" s="72" t="s">
        <v>253</v>
      </c>
      <c r="C70" s="60" t="s">
        <v>32</v>
      </c>
      <c r="D70" s="62">
        <v>1</v>
      </c>
      <c r="E70" s="83">
        <v>158961.96</v>
      </c>
      <c r="F70" s="47">
        <f>Tabela1143142022[[#This Row],[Quantidade estimada]]*Tabela1143142022[[#This Row],[Estimativa de valor unitário2]]</f>
        <v>158961.96</v>
      </c>
      <c r="G70" s="60" t="s">
        <v>105</v>
      </c>
      <c r="H70" s="82" t="s">
        <v>81</v>
      </c>
      <c r="I70" s="60" t="s">
        <v>119</v>
      </c>
      <c r="J70" s="60" t="s">
        <v>4</v>
      </c>
      <c r="K70" s="61" t="s">
        <v>41</v>
      </c>
      <c r="L70" s="61" t="s">
        <v>143</v>
      </c>
    </row>
    <row r="71" spans="1:12" ht="69.95" customHeight="1" x14ac:dyDescent="0.25">
      <c r="A71" s="59" t="s">
        <v>12</v>
      </c>
      <c r="B71" s="70" t="s">
        <v>239</v>
      </c>
      <c r="C71" s="60" t="s">
        <v>32</v>
      </c>
      <c r="D71" s="84">
        <v>1</v>
      </c>
      <c r="E71" s="78">
        <v>91975.26</v>
      </c>
      <c r="F71" s="68">
        <v>91975.26</v>
      </c>
      <c r="G71" s="60" t="s">
        <v>93</v>
      </c>
      <c r="H71" s="60" t="s">
        <v>139</v>
      </c>
      <c r="I71" s="60" t="s">
        <v>119</v>
      </c>
      <c r="J71" s="60" t="s">
        <v>4</v>
      </c>
      <c r="K71" s="61" t="s">
        <v>41</v>
      </c>
      <c r="L71" s="61" t="s">
        <v>240</v>
      </c>
    </row>
    <row r="72" spans="1:12" ht="69.95" customHeight="1" x14ac:dyDescent="0.25">
      <c r="A72" s="59" t="s">
        <v>12</v>
      </c>
      <c r="B72" s="60" t="s">
        <v>219</v>
      </c>
      <c r="C72" s="61" t="s">
        <v>33</v>
      </c>
      <c r="D72" s="62">
        <v>5</v>
      </c>
      <c r="E72" s="63">
        <v>10000</v>
      </c>
      <c r="F72" s="47">
        <v>50000</v>
      </c>
      <c r="G72" s="60" t="s">
        <v>93</v>
      </c>
      <c r="H72" s="76" t="s">
        <v>220</v>
      </c>
      <c r="I72" s="60" t="s">
        <v>118</v>
      </c>
      <c r="J72" s="60" t="s">
        <v>4</v>
      </c>
      <c r="K72" s="61" t="s">
        <v>73</v>
      </c>
      <c r="L72" s="61" t="s">
        <v>221</v>
      </c>
    </row>
    <row r="73" spans="1:12" ht="69.95" customHeight="1" x14ac:dyDescent="0.25">
      <c r="A73" s="59" t="s">
        <v>12</v>
      </c>
      <c r="B73" s="70" t="s">
        <v>245</v>
      </c>
      <c r="C73" s="60" t="s">
        <v>30</v>
      </c>
      <c r="D73" s="77">
        <v>5</v>
      </c>
      <c r="E73" s="78">
        <v>26000</v>
      </c>
      <c r="F73" s="47">
        <f>Tabela1143142022[[#This Row],[Quantidade estimada]]*Tabela1143142022[[#This Row],[Estimativa de valor unitário2]]</f>
        <v>130000</v>
      </c>
      <c r="G73" s="60" t="s">
        <v>93</v>
      </c>
      <c r="H73" s="76" t="s">
        <v>140</v>
      </c>
      <c r="I73" s="60" t="s">
        <v>119</v>
      </c>
      <c r="J73" s="60" t="s">
        <v>4</v>
      </c>
      <c r="K73" s="61" t="s">
        <v>41</v>
      </c>
      <c r="L73" s="61" t="s">
        <v>246</v>
      </c>
    </row>
    <row r="74" spans="1:12" ht="69.95" customHeight="1" x14ac:dyDescent="0.25">
      <c r="A74" s="59" t="s">
        <v>12</v>
      </c>
      <c r="B74" s="72" t="s">
        <v>45</v>
      </c>
      <c r="C74" s="60" t="s">
        <v>33</v>
      </c>
      <c r="D74" s="85">
        <v>12</v>
      </c>
      <c r="E74" s="83">
        <f>Tabela1143142022[[#This Row],[Estimativa preliminar de valor global3]]/12</f>
        <v>77972.641666666663</v>
      </c>
      <c r="F74" s="47">
        <v>935671.7</v>
      </c>
      <c r="G74" s="60" t="s">
        <v>105</v>
      </c>
      <c r="H74" s="69" t="s">
        <v>84</v>
      </c>
      <c r="I74" s="60" t="s">
        <v>117</v>
      </c>
      <c r="J74" s="60" t="s">
        <v>4</v>
      </c>
      <c r="K74" s="61" t="s">
        <v>73</v>
      </c>
      <c r="L74" s="61" t="s">
        <v>222</v>
      </c>
    </row>
    <row r="75" spans="1:12" ht="69.95" customHeight="1" x14ac:dyDescent="0.25">
      <c r="A75" s="59" t="s">
        <v>8</v>
      </c>
      <c r="B75" s="60" t="s">
        <v>106</v>
      </c>
      <c r="C75" s="60" t="s">
        <v>30</v>
      </c>
      <c r="D75" s="62">
        <v>2177</v>
      </c>
      <c r="E75" s="68">
        <v>2291.84</v>
      </c>
      <c r="F75" s="47">
        <v>4989345.0999999996</v>
      </c>
      <c r="G75" s="60" t="s">
        <v>93</v>
      </c>
      <c r="H75" s="60" t="s">
        <v>83</v>
      </c>
      <c r="I75" s="60" t="s">
        <v>120</v>
      </c>
      <c r="J75" s="60" t="s">
        <v>4</v>
      </c>
      <c r="K75" s="61" t="s">
        <v>73</v>
      </c>
      <c r="L75" s="61" t="s">
        <v>224</v>
      </c>
    </row>
    <row r="76" spans="1:12" ht="69.95" customHeight="1" x14ac:dyDescent="0.25">
      <c r="A76" s="59" t="s">
        <v>8</v>
      </c>
      <c r="B76" s="60" t="s">
        <v>200</v>
      </c>
      <c r="C76" s="60" t="s">
        <v>30</v>
      </c>
      <c r="D76" s="62">
        <v>183</v>
      </c>
      <c r="E76" s="68">
        <v>17387.3</v>
      </c>
      <c r="F76" s="47">
        <v>3181875.9</v>
      </c>
      <c r="G76" s="60" t="s">
        <v>93</v>
      </c>
      <c r="H76" s="70" t="s">
        <v>83</v>
      </c>
      <c r="I76" s="60" t="s">
        <v>120</v>
      </c>
      <c r="J76" s="60" t="s">
        <v>4</v>
      </c>
      <c r="K76" s="61" t="s">
        <v>73</v>
      </c>
      <c r="L76" s="61" t="s">
        <v>223</v>
      </c>
    </row>
    <row r="77" spans="1:12" ht="69.95" customHeight="1" x14ac:dyDescent="0.25">
      <c r="A77" s="59" t="s">
        <v>8</v>
      </c>
      <c r="B77" s="60" t="s">
        <v>67</v>
      </c>
      <c r="C77" s="61" t="s">
        <v>30</v>
      </c>
      <c r="D77" s="62">
        <v>3000</v>
      </c>
      <c r="E77" s="63">
        <v>537.03703703703707</v>
      </c>
      <c r="F77" s="46">
        <f>Tabela1143142022[[#This Row],[Quantidade estimada]]*Tabela1143142022[[#This Row],[Estimativa de valor unitário2]]</f>
        <v>1611111.1111111112</v>
      </c>
      <c r="G77" s="60" t="s">
        <v>93</v>
      </c>
      <c r="H77" s="60" t="s">
        <v>85</v>
      </c>
      <c r="I77" s="60" t="s">
        <v>118</v>
      </c>
      <c r="J77" s="60" t="s">
        <v>4</v>
      </c>
      <c r="K77" s="60" t="s">
        <v>73</v>
      </c>
      <c r="L77" s="61"/>
    </row>
    <row r="78" spans="1:12" ht="69.95" customHeight="1" x14ac:dyDescent="0.25">
      <c r="A78" s="59" t="s">
        <v>8</v>
      </c>
      <c r="B78" s="86" t="s">
        <v>68</v>
      </c>
      <c r="C78" s="60" t="s">
        <v>30</v>
      </c>
      <c r="D78" s="62">
        <v>1000</v>
      </c>
      <c r="E78" s="68">
        <v>245</v>
      </c>
      <c r="F78" s="47">
        <f>Tabela1143142022[[#This Row],[Quantidade estimada]]*Tabela1143142022[[#This Row],[Estimativa de valor unitário2]]</f>
        <v>245000</v>
      </c>
      <c r="G78" s="60" t="s">
        <v>93</v>
      </c>
      <c r="H78" s="70" t="s">
        <v>85</v>
      </c>
      <c r="I78" s="60" t="s">
        <v>118</v>
      </c>
      <c r="J78" s="60" t="s">
        <v>4</v>
      </c>
      <c r="K78" s="61" t="s">
        <v>73</v>
      </c>
      <c r="L78" s="61"/>
    </row>
    <row r="79" spans="1:12" ht="69.95" customHeight="1" x14ac:dyDescent="0.25">
      <c r="A79" s="59" t="s">
        <v>8</v>
      </c>
      <c r="B79" s="60" t="s">
        <v>150</v>
      </c>
      <c r="C79" s="60" t="s">
        <v>30</v>
      </c>
      <c r="D79" s="62">
        <v>4000</v>
      </c>
      <c r="E79" s="68">
        <v>250</v>
      </c>
      <c r="F79" s="47">
        <f>Tabela1143142022[[#This Row],[Quantidade estimada]]*Tabela1143142022[[#This Row],[Estimativa de valor unitário2]]</f>
        <v>1000000</v>
      </c>
      <c r="G79" s="60" t="s">
        <v>93</v>
      </c>
      <c r="H79" s="72" t="s">
        <v>82</v>
      </c>
      <c r="I79" s="60" t="s">
        <v>118</v>
      </c>
      <c r="J79" s="60" t="s">
        <v>4</v>
      </c>
      <c r="K79" s="61" t="s">
        <v>73</v>
      </c>
      <c r="L79" s="61"/>
    </row>
    <row r="80" spans="1:12" ht="93.75" customHeight="1" x14ac:dyDescent="0.25">
      <c r="A80" s="59" t="s">
        <v>8</v>
      </c>
      <c r="B80" s="60" t="s">
        <v>226</v>
      </c>
      <c r="C80" s="60" t="s">
        <v>30</v>
      </c>
      <c r="D80" s="62">
        <v>8000</v>
      </c>
      <c r="E80" s="68">
        <f>Tabela1143142022[[#This Row],[Estimativa preliminar de valor global3]]/Tabela1143142022[[#This Row],[Quantidade estimada]]</f>
        <v>579.30732</v>
      </c>
      <c r="F80" s="47">
        <v>4634458.5599999996</v>
      </c>
      <c r="G80" s="60" t="s">
        <v>93</v>
      </c>
      <c r="H80" s="60" t="s">
        <v>139</v>
      </c>
      <c r="I80" s="60" t="s">
        <v>120</v>
      </c>
      <c r="J80" s="60" t="s">
        <v>4</v>
      </c>
      <c r="K80" s="61" t="s">
        <v>73</v>
      </c>
      <c r="L80" s="61" t="s">
        <v>263</v>
      </c>
    </row>
    <row r="81" spans="1:12" ht="69.95" customHeight="1" x14ac:dyDescent="0.25">
      <c r="A81" s="59" t="s">
        <v>5</v>
      </c>
      <c r="B81" s="60" t="s">
        <v>70</v>
      </c>
      <c r="C81" s="61" t="s">
        <v>30</v>
      </c>
      <c r="D81" s="62">
        <v>30</v>
      </c>
      <c r="E81" s="63">
        <v>1620</v>
      </c>
      <c r="F81" s="46">
        <f>Tabela1143142022[[#This Row],[Quantidade estimada]]*Tabela1143142022[[#This Row],[Estimativa de valor unitário2]]</f>
        <v>48600</v>
      </c>
      <c r="G81" s="60" t="s">
        <v>93</v>
      </c>
      <c r="H81" s="60" t="s">
        <v>36</v>
      </c>
      <c r="I81" s="60" t="s">
        <v>120</v>
      </c>
      <c r="J81" s="60" t="s">
        <v>4</v>
      </c>
      <c r="K81" s="60" t="s">
        <v>73</v>
      </c>
      <c r="L81" s="61"/>
    </row>
    <row r="82" spans="1:12" ht="69.95" customHeight="1" x14ac:dyDescent="0.25">
      <c r="A82" s="59" t="s">
        <v>5</v>
      </c>
      <c r="B82" s="60" t="s">
        <v>60</v>
      </c>
      <c r="C82" s="60" t="s">
        <v>30</v>
      </c>
      <c r="D82" s="62">
        <v>40</v>
      </c>
      <c r="E82" s="68">
        <v>380</v>
      </c>
      <c r="F82" s="47">
        <f>Tabela1143142022[[#This Row],[Quantidade estimada]]*Tabela1143142022[[#This Row],[Estimativa de valor unitário2]]</f>
        <v>15200</v>
      </c>
      <c r="G82" s="60" t="s">
        <v>93</v>
      </c>
      <c r="H82" s="87" t="s">
        <v>139</v>
      </c>
      <c r="I82" s="60" t="s">
        <v>120</v>
      </c>
      <c r="J82" s="60" t="s">
        <v>4</v>
      </c>
      <c r="K82" s="61" t="s">
        <v>73</v>
      </c>
      <c r="L82" s="61"/>
    </row>
    <row r="83" spans="1:12" ht="69.95" customHeight="1" x14ac:dyDescent="0.25">
      <c r="A83" s="59" t="s">
        <v>5</v>
      </c>
      <c r="B83" s="60" t="s">
        <v>116</v>
      </c>
      <c r="C83" s="60" t="s">
        <v>30</v>
      </c>
      <c r="D83" s="62">
        <v>24400</v>
      </c>
      <c r="E83" s="68">
        <v>15.17</v>
      </c>
      <c r="F83" s="47">
        <f>Tabela1143142022[[#This Row],[Estimativa de valor unitário2]]*Tabela1143142022[[#This Row],[Quantidade estimada]]</f>
        <v>370148</v>
      </c>
      <c r="G83" s="60" t="s">
        <v>93</v>
      </c>
      <c r="H83" s="70" t="s">
        <v>83</v>
      </c>
      <c r="I83" s="60" t="s">
        <v>118</v>
      </c>
      <c r="J83" s="60" t="s">
        <v>4</v>
      </c>
      <c r="K83" s="61" t="s">
        <v>73</v>
      </c>
      <c r="L83" s="61"/>
    </row>
    <row r="84" spans="1:12" ht="69.95" customHeight="1" x14ac:dyDescent="0.25">
      <c r="A84" s="59" t="s">
        <v>5</v>
      </c>
      <c r="B84" s="60" t="s">
        <v>113</v>
      </c>
      <c r="C84" s="60" t="s">
        <v>110</v>
      </c>
      <c r="D84" s="62">
        <v>66130</v>
      </c>
      <c r="E84" s="68">
        <v>11.9</v>
      </c>
      <c r="F84" s="47">
        <f>Tabela1143142022[[#This Row],[Estimativa de valor unitário2]]*Tabela1143142022[[#This Row],[Quantidade estimada]]</f>
        <v>786947</v>
      </c>
      <c r="G84" s="60" t="s">
        <v>93</v>
      </c>
      <c r="H84" s="70" t="s">
        <v>85</v>
      </c>
      <c r="I84" s="60" t="s">
        <v>118</v>
      </c>
      <c r="J84" s="60" t="s">
        <v>4</v>
      </c>
      <c r="K84" s="61" t="s">
        <v>73</v>
      </c>
      <c r="L84" s="61"/>
    </row>
    <row r="85" spans="1:12" ht="69.95" customHeight="1" x14ac:dyDescent="0.25">
      <c r="A85" s="59" t="s">
        <v>5</v>
      </c>
      <c r="B85" s="60" t="s">
        <v>112</v>
      </c>
      <c r="C85" s="61" t="s">
        <v>110</v>
      </c>
      <c r="D85" s="62">
        <v>42100</v>
      </c>
      <c r="E85" s="63">
        <v>2.9</v>
      </c>
      <c r="F85" s="46">
        <f>Tabela1143142022[[#This Row],[Estimativa de valor unitário2]]*Tabela1143142022[[#This Row],[Quantidade estimada]]</f>
        <v>122090</v>
      </c>
      <c r="G85" s="60" t="s">
        <v>93</v>
      </c>
      <c r="H85" s="60" t="s">
        <v>85</v>
      </c>
      <c r="I85" s="60" t="s">
        <v>118</v>
      </c>
      <c r="J85" s="60" t="s">
        <v>4</v>
      </c>
      <c r="K85" s="60" t="s">
        <v>73</v>
      </c>
      <c r="L85" s="61"/>
    </row>
    <row r="86" spans="1:12" ht="69.95" customHeight="1" x14ac:dyDescent="0.25">
      <c r="A86" s="59" t="s">
        <v>5</v>
      </c>
      <c r="B86" s="60" t="s">
        <v>111</v>
      </c>
      <c r="C86" s="61" t="s">
        <v>30</v>
      </c>
      <c r="D86" s="62">
        <v>36825</v>
      </c>
      <c r="E86" s="63">
        <v>16.29</v>
      </c>
      <c r="F86" s="46">
        <f>Tabela1143142022[[#This Row],[Estimativa de valor unitário2]]*Tabela1143142022[[#This Row],[Quantidade estimada]]</f>
        <v>599879.25</v>
      </c>
      <c r="G86" s="60" t="s">
        <v>93</v>
      </c>
      <c r="H86" s="60" t="s">
        <v>84</v>
      </c>
      <c r="I86" s="60" t="s">
        <v>118</v>
      </c>
      <c r="J86" s="60" t="s">
        <v>4</v>
      </c>
      <c r="K86" s="60" t="s">
        <v>73</v>
      </c>
      <c r="L86" s="61"/>
    </row>
    <row r="87" spans="1:12" ht="69.95" customHeight="1" x14ac:dyDescent="0.25">
      <c r="A87" s="59" t="s">
        <v>5</v>
      </c>
      <c r="B87" s="86" t="s">
        <v>217</v>
      </c>
      <c r="C87" s="60" t="s">
        <v>30</v>
      </c>
      <c r="D87" s="62">
        <v>2487</v>
      </c>
      <c r="E87" s="68">
        <v>2449.85</v>
      </c>
      <c r="F87" s="47">
        <v>6092797.9000000004</v>
      </c>
      <c r="G87" s="60" t="s">
        <v>93</v>
      </c>
      <c r="H87" s="87" t="s">
        <v>139</v>
      </c>
      <c r="I87" s="60" t="s">
        <v>120</v>
      </c>
      <c r="J87" s="60" t="s">
        <v>4</v>
      </c>
      <c r="K87" s="61" t="s">
        <v>73</v>
      </c>
      <c r="L87" s="61" t="s">
        <v>218</v>
      </c>
    </row>
    <row r="88" spans="1:12" ht="69.95" customHeight="1" x14ac:dyDescent="0.25">
      <c r="A88" s="59" t="s">
        <v>5</v>
      </c>
      <c r="B88" s="60" t="s">
        <v>59</v>
      </c>
      <c r="C88" s="61" t="s">
        <v>30</v>
      </c>
      <c r="D88" s="62">
        <v>200</v>
      </c>
      <c r="E88" s="63">
        <v>26.56</v>
      </c>
      <c r="F88" s="46">
        <f>Tabela1143142022[[#This Row],[Quantidade estimada]]*Tabela1143142022[[#This Row],[Estimativa de valor unitário2]]</f>
        <v>5312</v>
      </c>
      <c r="G88" s="60" t="s">
        <v>93</v>
      </c>
      <c r="H88" s="60" t="s">
        <v>84</v>
      </c>
      <c r="I88" s="60" t="s">
        <v>118</v>
      </c>
      <c r="J88" s="60" t="s">
        <v>4</v>
      </c>
      <c r="K88" s="60" t="s">
        <v>73</v>
      </c>
      <c r="L88" s="61"/>
    </row>
    <row r="89" spans="1:12" ht="69.95" customHeight="1" x14ac:dyDescent="0.25">
      <c r="A89" s="59" t="s">
        <v>5</v>
      </c>
      <c r="B89" s="88" t="s">
        <v>188</v>
      </c>
      <c r="C89" s="60" t="s">
        <v>30</v>
      </c>
      <c r="D89" s="62">
        <v>1000</v>
      </c>
      <c r="E89" s="68">
        <v>76</v>
      </c>
      <c r="F89" s="47">
        <v>88096</v>
      </c>
      <c r="G89" s="60" t="s">
        <v>93</v>
      </c>
      <c r="H89" s="70" t="s">
        <v>139</v>
      </c>
      <c r="I89" s="60" t="s">
        <v>118</v>
      </c>
      <c r="J89" s="60" t="s">
        <v>4</v>
      </c>
      <c r="K89" s="61" t="s">
        <v>73</v>
      </c>
      <c r="L89" s="61" t="s">
        <v>216</v>
      </c>
    </row>
    <row r="90" spans="1:12" ht="69.95" customHeight="1" x14ac:dyDescent="0.25">
      <c r="A90" s="59" t="s">
        <v>5</v>
      </c>
      <c r="B90" s="60" t="s">
        <v>108</v>
      </c>
      <c r="C90" s="60" t="s">
        <v>110</v>
      </c>
      <c r="D90" s="62">
        <v>1200</v>
      </c>
      <c r="E90" s="68">
        <v>40.909999999999997</v>
      </c>
      <c r="F90" s="47">
        <f>Tabela1143142022[[#This Row],[Estimativa de valor unitário2]]*Tabela1143142022[[#This Row],[Quantidade estimada]]</f>
        <v>49091.999999999993</v>
      </c>
      <c r="G90" s="60" t="s">
        <v>93</v>
      </c>
      <c r="H90" s="87" t="s">
        <v>139</v>
      </c>
      <c r="I90" s="60" t="s">
        <v>118</v>
      </c>
      <c r="J90" s="61" t="s">
        <v>4</v>
      </c>
      <c r="K90" s="61" t="s">
        <v>73</v>
      </c>
      <c r="L90" s="61"/>
    </row>
    <row r="91" spans="1:12" ht="69.95" customHeight="1" x14ac:dyDescent="0.25">
      <c r="A91" s="59" t="s">
        <v>5</v>
      </c>
      <c r="B91" s="60" t="s">
        <v>55</v>
      </c>
      <c r="C91" s="60" t="s">
        <v>30</v>
      </c>
      <c r="D91" s="62">
        <v>870</v>
      </c>
      <c r="E91" s="68">
        <v>1058.3699999999999</v>
      </c>
      <c r="F91" s="47">
        <f>Tabela1143142022[[#This Row],[Estimativa de valor unitário2]]*Tabela1143142022[[#This Row],[Quantidade estimada]]</f>
        <v>920781.89999999991</v>
      </c>
      <c r="G91" s="60" t="s">
        <v>93</v>
      </c>
      <c r="H91" s="86" t="s">
        <v>85</v>
      </c>
      <c r="I91" s="60" t="s">
        <v>120</v>
      </c>
      <c r="J91" s="61" t="s">
        <v>4</v>
      </c>
      <c r="K91" s="61" t="s">
        <v>73</v>
      </c>
      <c r="L91" s="61"/>
    </row>
    <row r="92" spans="1:12" ht="69.95" customHeight="1" x14ac:dyDescent="0.25">
      <c r="A92" s="59" t="s">
        <v>5</v>
      </c>
      <c r="B92" s="60" t="s">
        <v>35</v>
      </c>
      <c r="C92" s="60" t="s">
        <v>30</v>
      </c>
      <c r="D92" s="62">
        <v>9000</v>
      </c>
      <c r="E92" s="68">
        <v>9.77</v>
      </c>
      <c r="F92" s="47">
        <f>Tabela1143142022[[#This Row],[Quantidade estimada]]*Tabela1143142022[[#This Row],[Estimativa de valor unitário2]]</f>
        <v>87930</v>
      </c>
      <c r="G92" s="60" t="s">
        <v>93</v>
      </c>
      <c r="H92" s="70" t="s">
        <v>36</v>
      </c>
      <c r="I92" s="60" t="s">
        <v>118</v>
      </c>
      <c r="J92" s="60" t="s">
        <v>4</v>
      </c>
      <c r="K92" s="61" t="s">
        <v>73</v>
      </c>
      <c r="L92" s="61"/>
    </row>
    <row r="93" spans="1:12" ht="69.95" customHeight="1" x14ac:dyDescent="0.25">
      <c r="A93" s="59" t="s">
        <v>5</v>
      </c>
      <c r="B93" s="60" t="s">
        <v>69</v>
      </c>
      <c r="C93" s="61" t="s">
        <v>30</v>
      </c>
      <c r="D93" s="62">
        <v>200</v>
      </c>
      <c r="E93" s="63">
        <v>1195.25</v>
      </c>
      <c r="F93" s="46">
        <f>Tabela1143142022[[#This Row],[Estimativa de valor unitário2]]*Tabela1143142022[[#This Row],[Quantidade estimada]]</f>
        <v>239050</v>
      </c>
      <c r="G93" s="60" t="s">
        <v>93</v>
      </c>
      <c r="H93" s="60" t="s">
        <v>85</v>
      </c>
      <c r="I93" s="60" t="s">
        <v>120</v>
      </c>
      <c r="J93" s="60" t="s">
        <v>4</v>
      </c>
      <c r="K93" s="60" t="s">
        <v>73</v>
      </c>
      <c r="L93" s="61"/>
    </row>
    <row r="94" spans="1:12" ht="69.95" customHeight="1" x14ac:dyDescent="0.25">
      <c r="A94" s="59" t="s">
        <v>5</v>
      </c>
      <c r="B94" s="60" t="s">
        <v>109</v>
      </c>
      <c r="C94" s="61" t="s">
        <v>110</v>
      </c>
      <c r="D94" s="62">
        <v>12060</v>
      </c>
      <c r="E94" s="63">
        <v>33.82</v>
      </c>
      <c r="F94" s="46">
        <f>Tabela1143142022[[#This Row],[Estimativa de valor unitário2]]*Tabela1143142022[[#This Row],[Quantidade estimada]]</f>
        <v>407869.2</v>
      </c>
      <c r="G94" s="60" t="s">
        <v>93</v>
      </c>
      <c r="H94" s="76" t="s">
        <v>139</v>
      </c>
      <c r="I94" s="60" t="s">
        <v>118</v>
      </c>
      <c r="J94" s="60" t="s">
        <v>4</v>
      </c>
      <c r="K94" s="60" t="s">
        <v>73</v>
      </c>
      <c r="L94" s="61"/>
    </row>
    <row r="95" spans="1:12" ht="69.95" customHeight="1" x14ac:dyDescent="0.25">
      <c r="A95" s="59" t="s">
        <v>7</v>
      </c>
      <c r="B95" s="89" t="s">
        <v>186</v>
      </c>
      <c r="C95" s="61" t="s">
        <v>159</v>
      </c>
      <c r="D95" s="90">
        <v>85106</v>
      </c>
      <c r="E95" s="91">
        <v>9.4</v>
      </c>
      <c r="F95" s="46">
        <v>800000</v>
      </c>
      <c r="G95" s="60" t="s">
        <v>93</v>
      </c>
      <c r="H95" s="60" t="s">
        <v>139</v>
      </c>
      <c r="I95" s="60" t="s">
        <v>160</v>
      </c>
      <c r="J95" s="60" t="s">
        <v>4</v>
      </c>
      <c r="K95" s="60" t="s">
        <v>73</v>
      </c>
      <c r="L95" s="61" t="s">
        <v>201</v>
      </c>
    </row>
    <row r="96" spans="1:12" ht="69.95" customHeight="1" x14ac:dyDescent="0.25">
      <c r="A96" s="59" t="s">
        <v>7</v>
      </c>
      <c r="B96" s="89" t="s">
        <v>202</v>
      </c>
      <c r="C96" s="61" t="s">
        <v>30</v>
      </c>
      <c r="D96" s="90">
        <v>1</v>
      </c>
      <c r="E96" s="91">
        <v>109692</v>
      </c>
      <c r="F96" s="46">
        <f>Tabela1143142022[[#This Row],[Estimativa de valor unitário2]]*Tabela1143142022[[#This Row],[Quantidade estimada]]</f>
        <v>109692</v>
      </c>
      <c r="G96" s="60" t="s">
        <v>93</v>
      </c>
      <c r="H96" s="60" t="s">
        <v>139</v>
      </c>
      <c r="I96" s="60" t="s">
        <v>117</v>
      </c>
      <c r="J96" s="60" t="s">
        <v>4</v>
      </c>
      <c r="K96" s="60" t="s">
        <v>73</v>
      </c>
      <c r="L96" s="61" t="s">
        <v>203</v>
      </c>
    </row>
    <row r="97" spans="1:20" ht="69.95" customHeight="1" x14ac:dyDescent="0.25">
      <c r="A97" s="59" t="s">
        <v>7</v>
      </c>
      <c r="B97" s="60" t="s">
        <v>50</v>
      </c>
      <c r="C97" s="61" t="s">
        <v>204</v>
      </c>
      <c r="D97" s="62">
        <v>22892</v>
      </c>
      <c r="E97" s="63">
        <v>99</v>
      </c>
      <c r="F97" s="46">
        <f>Tabela1143142022[[#This Row],[Quantidade estimada]]*Tabela1143142022[[#This Row],[Estimativa de valor unitário2]]</f>
        <v>2266308</v>
      </c>
      <c r="G97" s="60" t="s">
        <v>93</v>
      </c>
      <c r="H97" s="60" t="s">
        <v>85</v>
      </c>
      <c r="I97" s="60" t="s">
        <v>117</v>
      </c>
      <c r="J97" s="60" t="s">
        <v>4</v>
      </c>
      <c r="K97" s="60" t="s">
        <v>73</v>
      </c>
      <c r="L97" s="61" t="s">
        <v>209</v>
      </c>
    </row>
    <row r="98" spans="1:20" s="16" customFormat="1" ht="69.95" customHeight="1" x14ac:dyDescent="0.25">
      <c r="A98" s="59" t="s">
        <v>7</v>
      </c>
      <c r="B98" s="60" t="s">
        <v>47</v>
      </c>
      <c r="C98" s="61" t="s">
        <v>204</v>
      </c>
      <c r="D98" s="62">
        <v>1500</v>
      </c>
      <c r="E98" s="63">
        <v>120</v>
      </c>
      <c r="F98" s="46">
        <f>Tabela1143142022[[#This Row],[Quantidade estimada]]*Tabela1143142022[[#This Row],[Estimativa de valor unitário2]]</f>
        <v>180000</v>
      </c>
      <c r="G98" s="60" t="s">
        <v>93</v>
      </c>
      <c r="H98" s="60" t="s">
        <v>85</v>
      </c>
      <c r="I98" s="60" t="s">
        <v>117</v>
      </c>
      <c r="J98" s="60" t="s">
        <v>4</v>
      </c>
      <c r="K98" s="60" t="s">
        <v>73</v>
      </c>
      <c r="L98" s="61"/>
      <c r="M98" s="13"/>
      <c r="N98" s="13"/>
      <c r="O98" s="13"/>
      <c r="P98" s="13"/>
      <c r="Q98" s="14"/>
      <c r="R98" s="15"/>
      <c r="S98" s="15"/>
      <c r="T98" s="15"/>
    </row>
    <row r="99" spans="1:20" s="16" customFormat="1" ht="69.95" customHeight="1" x14ac:dyDescent="0.25">
      <c r="A99" s="59" t="s">
        <v>7</v>
      </c>
      <c r="B99" s="89" t="s">
        <v>114</v>
      </c>
      <c r="C99" s="61" t="s">
        <v>37</v>
      </c>
      <c r="D99" s="90">
        <v>2363</v>
      </c>
      <c r="E99" s="91">
        <v>130</v>
      </c>
      <c r="F99" s="46">
        <f>Tabela1143142022[[#This Row],[Quantidade estimada]]*Tabela1143142022[[#This Row],[Estimativa de valor unitário2]]</f>
        <v>307190</v>
      </c>
      <c r="G99" s="60" t="s">
        <v>93</v>
      </c>
      <c r="H99" s="60" t="s">
        <v>83</v>
      </c>
      <c r="I99" s="60" t="s">
        <v>117</v>
      </c>
      <c r="J99" s="60" t="s">
        <v>4</v>
      </c>
      <c r="K99" s="60" t="s">
        <v>73</v>
      </c>
      <c r="L99" s="61"/>
      <c r="M99" s="13"/>
      <c r="N99" s="13"/>
      <c r="O99" s="13"/>
      <c r="P99" s="13"/>
      <c r="Q99" s="14"/>
      <c r="R99" s="15"/>
      <c r="S99" s="15"/>
      <c r="T99" s="15"/>
    </row>
    <row r="100" spans="1:20" s="16" customFormat="1" ht="69.95" customHeight="1" x14ac:dyDescent="0.25">
      <c r="A100" s="71" t="s">
        <v>16</v>
      </c>
      <c r="B100" s="60" t="s">
        <v>18</v>
      </c>
      <c r="C100" s="61" t="s">
        <v>30</v>
      </c>
      <c r="D100" s="62">
        <v>300</v>
      </c>
      <c r="E100" s="63">
        <v>100</v>
      </c>
      <c r="F100" s="46">
        <f>Tabela1143142022[[#This Row],[Quantidade estimada]]*Tabela1143142022[[#This Row],[Estimativa de valor unitário2]]</f>
        <v>30000</v>
      </c>
      <c r="G100" s="60" t="s">
        <v>105</v>
      </c>
      <c r="H100" s="60" t="s">
        <v>85</v>
      </c>
      <c r="I100" s="60" t="s">
        <v>122</v>
      </c>
      <c r="J100" s="60" t="s">
        <v>4</v>
      </c>
      <c r="K100" s="60" t="s">
        <v>73</v>
      </c>
      <c r="L100" s="61" t="s">
        <v>129</v>
      </c>
      <c r="M100" s="13"/>
      <c r="N100" s="13"/>
      <c r="O100" s="13"/>
      <c r="P100" s="13"/>
      <c r="Q100" s="14"/>
      <c r="R100" s="15"/>
      <c r="S100" s="15"/>
      <c r="T100" s="15"/>
    </row>
    <row r="101" spans="1:20" s="16" customFormat="1" ht="33.75" x14ac:dyDescent="0.25">
      <c r="A101" s="71" t="s">
        <v>16</v>
      </c>
      <c r="B101" s="60" t="s">
        <v>20</v>
      </c>
      <c r="C101" s="61" t="s">
        <v>33</v>
      </c>
      <c r="D101" s="62">
        <v>12</v>
      </c>
      <c r="E101" s="63">
        <v>17000</v>
      </c>
      <c r="F101" s="46">
        <f>Tabela1143142022[[#This Row],[Quantidade estimada]]*Tabela1143142022[[#This Row],[Estimativa de valor unitário2]]</f>
        <v>204000</v>
      </c>
      <c r="G101" s="60" t="s">
        <v>105</v>
      </c>
      <c r="H101" s="60" t="s">
        <v>85</v>
      </c>
      <c r="I101" s="60" t="s">
        <v>122</v>
      </c>
      <c r="J101" s="60" t="s">
        <v>4</v>
      </c>
      <c r="K101" s="60" t="s">
        <v>73</v>
      </c>
      <c r="L101" s="61" t="s">
        <v>128</v>
      </c>
      <c r="M101" s="13"/>
      <c r="N101" s="13"/>
      <c r="O101" s="13"/>
      <c r="P101" s="13"/>
      <c r="Q101" s="14"/>
      <c r="R101" s="15"/>
      <c r="S101" s="15"/>
      <c r="T101" s="15"/>
    </row>
    <row r="102" spans="1:20" s="16" customFormat="1" ht="33.75" x14ac:dyDescent="0.25">
      <c r="A102" s="71" t="s">
        <v>16</v>
      </c>
      <c r="B102" s="60" t="s">
        <v>19</v>
      </c>
      <c r="C102" s="61" t="s">
        <v>33</v>
      </c>
      <c r="D102" s="62">
        <v>12</v>
      </c>
      <c r="E102" s="63">
        <v>41000</v>
      </c>
      <c r="F102" s="46">
        <f>Tabela1143142022[[#This Row],[Quantidade estimada]]*Tabela1143142022[[#This Row],[Estimativa de valor unitário2]]</f>
        <v>492000</v>
      </c>
      <c r="G102" s="60" t="s">
        <v>105</v>
      </c>
      <c r="H102" s="60" t="s">
        <v>85</v>
      </c>
      <c r="I102" s="60" t="s">
        <v>122</v>
      </c>
      <c r="J102" s="60" t="s">
        <v>4</v>
      </c>
      <c r="K102" s="60" t="s">
        <v>73</v>
      </c>
      <c r="L102" s="61" t="s">
        <v>128</v>
      </c>
      <c r="M102" s="13"/>
      <c r="N102" s="13"/>
      <c r="O102" s="13"/>
      <c r="P102" s="13"/>
      <c r="Q102" s="14"/>
      <c r="R102" s="15"/>
      <c r="S102" s="15"/>
      <c r="T102" s="15"/>
    </row>
    <row r="103" spans="1:20" s="16" customFormat="1" ht="33.75" x14ac:dyDescent="0.25">
      <c r="A103" s="71" t="s">
        <v>16</v>
      </c>
      <c r="B103" s="60" t="s">
        <v>21</v>
      </c>
      <c r="C103" s="61" t="s">
        <v>33</v>
      </c>
      <c r="D103" s="62">
        <v>12</v>
      </c>
      <c r="E103" s="63">
        <v>60000</v>
      </c>
      <c r="F103" s="46">
        <f>Tabela1143142022[[#This Row],[Quantidade estimada]]*Tabela1143142022[[#This Row],[Estimativa de valor unitário2]]</f>
        <v>720000</v>
      </c>
      <c r="G103" s="60" t="s">
        <v>105</v>
      </c>
      <c r="H103" s="60" t="s">
        <v>85</v>
      </c>
      <c r="I103" s="60" t="s">
        <v>122</v>
      </c>
      <c r="J103" s="60" t="s">
        <v>4</v>
      </c>
      <c r="K103" s="60" t="s">
        <v>73</v>
      </c>
      <c r="L103" s="61" t="s">
        <v>128</v>
      </c>
      <c r="M103" s="13"/>
      <c r="N103" s="13"/>
      <c r="O103" s="13"/>
      <c r="P103" s="13"/>
      <c r="Q103" s="14"/>
      <c r="R103" s="15"/>
      <c r="S103" s="15"/>
      <c r="T103" s="15"/>
    </row>
    <row r="104" spans="1:20" s="4" customFormat="1" ht="33.75" x14ac:dyDescent="0.25">
      <c r="A104" s="71" t="s">
        <v>16</v>
      </c>
      <c r="B104" s="60" t="s">
        <v>22</v>
      </c>
      <c r="C104" s="61" t="s">
        <v>33</v>
      </c>
      <c r="D104" s="62">
        <v>12</v>
      </c>
      <c r="E104" s="63">
        <v>16670</v>
      </c>
      <c r="F104" s="46">
        <f>Tabela1143142022[[#This Row],[Quantidade estimada]]*Tabela1143142022[[#This Row],[Estimativa de valor unitário2]]</f>
        <v>200040</v>
      </c>
      <c r="G104" s="60" t="s">
        <v>105</v>
      </c>
      <c r="H104" s="60" t="s">
        <v>85</v>
      </c>
      <c r="I104" s="60" t="s">
        <v>122</v>
      </c>
      <c r="J104" s="60" t="s">
        <v>4</v>
      </c>
      <c r="K104" s="60" t="s">
        <v>73</v>
      </c>
      <c r="L104" s="61" t="s">
        <v>128</v>
      </c>
    </row>
    <row r="105" spans="1:20" s="4" customFormat="1" ht="33.75" x14ac:dyDescent="0.25">
      <c r="A105" s="71" t="s">
        <v>16</v>
      </c>
      <c r="B105" s="60" t="s">
        <v>63</v>
      </c>
      <c r="C105" s="61" t="s">
        <v>33</v>
      </c>
      <c r="D105" s="62">
        <v>12</v>
      </c>
      <c r="E105" s="63">
        <v>10000</v>
      </c>
      <c r="F105" s="46">
        <f>Tabela1143142022[[#This Row],[Quantidade estimada]]*Tabela1143142022[[#This Row],[Estimativa de valor unitário2]]</f>
        <v>120000</v>
      </c>
      <c r="G105" s="60" t="s">
        <v>105</v>
      </c>
      <c r="H105" s="60" t="s">
        <v>85</v>
      </c>
      <c r="I105" s="60" t="s">
        <v>122</v>
      </c>
      <c r="J105" s="60" t="s">
        <v>4</v>
      </c>
      <c r="K105" s="60" t="s">
        <v>73</v>
      </c>
      <c r="L105" s="61" t="s">
        <v>128</v>
      </c>
    </row>
    <row r="106" spans="1:20" s="4" customFormat="1" ht="33.75" x14ac:dyDescent="0.25">
      <c r="A106" s="71" t="s">
        <v>16</v>
      </c>
      <c r="B106" s="60" t="s">
        <v>107</v>
      </c>
      <c r="C106" s="61" t="s">
        <v>33</v>
      </c>
      <c r="D106" s="62">
        <v>12</v>
      </c>
      <c r="E106" s="63">
        <v>80041.19</v>
      </c>
      <c r="F106" s="46">
        <f>Tabela1143142022[[#This Row],[Quantidade estimada]]*Tabela1143142022[[#This Row],[Estimativa de valor unitário2]]</f>
        <v>960494.28</v>
      </c>
      <c r="G106" s="60" t="s">
        <v>94</v>
      </c>
      <c r="H106" s="60" t="s">
        <v>85</v>
      </c>
      <c r="I106" s="48" t="s">
        <v>121</v>
      </c>
      <c r="J106" s="60" t="s">
        <v>4</v>
      </c>
      <c r="K106" s="60" t="s">
        <v>73</v>
      </c>
      <c r="L106" s="61" t="s">
        <v>128</v>
      </c>
    </row>
    <row r="107" spans="1:20" s="4" customFormat="1" ht="33.75" x14ac:dyDescent="0.25">
      <c r="A107" s="71" t="s">
        <v>16</v>
      </c>
      <c r="B107" s="60" t="s">
        <v>23</v>
      </c>
      <c r="C107" s="61" t="s">
        <v>30</v>
      </c>
      <c r="D107" s="62">
        <v>100</v>
      </c>
      <c r="E107" s="63">
        <v>5000</v>
      </c>
      <c r="F107" s="46">
        <f>Tabela1143142022[[#This Row],[Quantidade estimada]]*Tabela1143142022[[#This Row],[Estimativa de valor unitário2]]</f>
        <v>500000</v>
      </c>
      <c r="G107" s="60" t="s">
        <v>93</v>
      </c>
      <c r="H107" s="60" t="s">
        <v>85</v>
      </c>
      <c r="I107" s="60" t="s">
        <v>120</v>
      </c>
      <c r="J107" s="60" t="s">
        <v>4</v>
      </c>
      <c r="K107" s="60" t="s">
        <v>73</v>
      </c>
      <c r="L107" s="61"/>
    </row>
    <row r="108" spans="1:20" s="4" customFormat="1" ht="33.75" x14ac:dyDescent="0.25">
      <c r="A108" s="71" t="s">
        <v>16</v>
      </c>
      <c r="B108" s="60" t="s">
        <v>25</v>
      </c>
      <c r="C108" s="61" t="s">
        <v>33</v>
      </c>
      <c r="D108" s="62">
        <v>12</v>
      </c>
      <c r="E108" s="63">
        <v>23300</v>
      </c>
      <c r="F108" s="46">
        <f>Tabela1143142022[[#This Row],[Quantidade estimada]]*Tabela1143142022[[#This Row],[Estimativa de valor unitário2]]</f>
        <v>279600</v>
      </c>
      <c r="G108" s="60" t="s">
        <v>105</v>
      </c>
      <c r="H108" s="60" t="s">
        <v>84</v>
      </c>
      <c r="I108" s="60" t="s">
        <v>117</v>
      </c>
      <c r="J108" s="60" t="s">
        <v>4</v>
      </c>
      <c r="K108" s="60" t="s">
        <v>73</v>
      </c>
      <c r="L108" s="61" t="s">
        <v>128</v>
      </c>
    </row>
    <row r="109" spans="1:20" s="4" customFormat="1" ht="33.75" x14ac:dyDescent="0.25">
      <c r="A109" s="71" t="s">
        <v>16</v>
      </c>
      <c r="B109" s="60" t="s">
        <v>62</v>
      </c>
      <c r="C109" s="61" t="s">
        <v>30</v>
      </c>
      <c r="D109" s="62">
        <v>12</v>
      </c>
      <c r="E109" s="63">
        <v>180000</v>
      </c>
      <c r="F109" s="46">
        <f>Tabela1143142022[[#This Row],[Quantidade estimada]]*Tabela1143142022[[#This Row],[Estimativa de valor unitário2]]</f>
        <v>2160000</v>
      </c>
      <c r="G109" s="60" t="s">
        <v>105</v>
      </c>
      <c r="H109" s="60" t="s">
        <v>85</v>
      </c>
      <c r="I109" s="60" t="s">
        <v>122</v>
      </c>
      <c r="J109" s="60" t="s">
        <v>4</v>
      </c>
      <c r="K109" s="60" t="s">
        <v>73</v>
      </c>
      <c r="L109" s="61" t="s">
        <v>128</v>
      </c>
    </row>
    <row r="110" spans="1:20" s="4" customFormat="1" ht="33.75" x14ac:dyDescent="0.25">
      <c r="A110" s="71" t="s">
        <v>16</v>
      </c>
      <c r="B110" s="60" t="s">
        <v>24</v>
      </c>
      <c r="C110" s="60" t="s">
        <v>33</v>
      </c>
      <c r="D110" s="62">
        <v>12</v>
      </c>
      <c r="E110" s="68">
        <v>20000</v>
      </c>
      <c r="F110" s="47">
        <f>Tabela1143142022[[#This Row],[Quantidade estimada]]*Tabela1143142022[[#This Row],[Estimativa de valor unitário2]]</f>
        <v>240000</v>
      </c>
      <c r="G110" s="60" t="s">
        <v>105</v>
      </c>
      <c r="H110" s="86" t="s">
        <v>36</v>
      </c>
      <c r="I110" s="60" t="s">
        <v>122</v>
      </c>
      <c r="J110" s="61" t="s">
        <v>4</v>
      </c>
      <c r="K110" s="61" t="s">
        <v>73</v>
      </c>
      <c r="L110" s="61" t="s">
        <v>128</v>
      </c>
    </row>
    <row r="111" spans="1:20" s="4" customFormat="1" ht="101.25" x14ac:dyDescent="0.25">
      <c r="A111" s="71" t="s">
        <v>16</v>
      </c>
      <c r="B111" s="60" t="s">
        <v>257</v>
      </c>
      <c r="C111" s="61" t="s">
        <v>110</v>
      </c>
      <c r="D111" s="62">
        <v>1222</v>
      </c>
      <c r="E111" s="63">
        <v>1925.94</v>
      </c>
      <c r="F111" s="46">
        <v>2353507.19</v>
      </c>
      <c r="G111" s="60" t="s">
        <v>93</v>
      </c>
      <c r="H111" s="60" t="s">
        <v>236</v>
      </c>
      <c r="I111" s="60" t="s">
        <v>120</v>
      </c>
      <c r="J111" s="61" t="s">
        <v>4</v>
      </c>
      <c r="K111" s="60" t="s">
        <v>259</v>
      </c>
      <c r="L111" s="61" t="s">
        <v>258</v>
      </c>
    </row>
    <row r="112" spans="1:20" s="4" customFormat="1" ht="80.099999999999994" customHeight="1" x14ac:dyDescent="0.25">
      <c r="A112" s="71" t="s">
        <v>16</v>
      </c>
      <c r="B112" s="60" t="s">
        <v>53</v>
      </c>
      <c r="C112" s="60" t="s">
        <v>30</v>
      </c>
      <c r="D112" s="62">
        <v>70</v>
      </c>
      <c r="E112" s="68">
        <v>4500</v>
      </c>
      <c r="F112" s="47">
        <f>Tabela1143142022[[#This Row],[Quantidade estimada]]*Tabela1143142022[[#This Row],[Estimativa de valor unitário2]]</f>
        <v>315000</v>
      </c>
      <c r="G112" s="60" t="s">
        <v>93</v>
      </c>
      <c r="H112" s="86" t="s">
        <v>36</v>
      </c>
      <c r="I112" s="60" t="s">
        <v>120</v>
      </c>
      <c r="J112" s="61" t="s">
        <v>4</v>
      </c>
      <c r="K112" s="61" t="s">
        <v>73</v>
      </c>
      <c r="L112" s="61"/>
    </row>
    <row r="113" spans="1:12" s="4" customFormat="1" ht="80.099999999999994" customHeight="1" x14ac:dyDescent="0.25">
      <c r="A113" s="96" t="s">
        <v>6</v>
      </c>
      <c r="B113" s="97" t="s">
        <v>266</v>
      </c>
      <c r="C113" s="98" t="s">
        <v>33</v>
      </c>
      <c r="D113" s="99">
        <v>12</v>
      </c>
      <c r="E113" s="100">
        <v>10937.5</v>
      </c>
      <c r="F113" s="46">
        <v>131250</v>
      </c>
      <c r="G113" s="101" t="s">
        <v>94</v>
      </c>
      <c r="H113" s="97" t="s">
        <v>140</v>
      </c>
      <c r="I113" s="97" t="s">
        <v>121</v>
      </c>
      <c r="J113" s="97" t="s">
        <v>4</v>
      </c>
      <c r="K113" s="60" t="s">
        <v>74</v>
      </c>
      <c r="L113" s="98" t="s">
        <v>265</v>
      </c>
    </row>
    <row r="114" spans="1:12" s="4" customFormat="1" ht="80.099999999999994" customHeight="1" x14ac:dyDescent="0.25">
      <c r="A114" s="59" t="s">
        <v>6</v>
      </c>
      <c r="B114" s="60" t="s">
        <v>43</v>
      </c>
      <c r="C114" s="60" t="s">
        <v>33</v>
      </c>
      <c r="D114" s="62">
        <v>12</v>
      </c>
      <c r="E114" s="68">
        <v>766660</v>
      </c>
      <c r="F114" s="47">
        <f>Tabela1143142022[[#This Row],[Quantidade estimada]]*Tabela1143142022[[#This Row],[Estimativa de valor unitário2]]</f>
        <v>9199920</v>
      </c>
      <c r="G114" s="60" t="s">
        <v>105</v>
      </c>
      <c r="H114" s="79" t="s">
        <v>81</v>
      </c>
      <c r="I114" s="60" t="s">
        <v>121</v>
      </c>
      <c r="J114" s="61" t="s">
        <v>4</v>
      </c>
      <c r="K114" s="61" t="s">
        <v>73</v>
      </c>
      <c r="L114" s="61"/>
    </row>
    <row r="115" spans="1:12" s="4" customFormat="1" ht="80.099999999999994" customHeight="1" x14ac:dyDescent="0.25">
      <c r="A115" s="59" t="s">
        <v>3</v>
      </c>
      <c r="B115" s="64" t="s">
        <v>56</v>
      </c>
      <c r="C115" s="64" t="s">
        <v>30</v>
      </c>
      <c r="D115" s="66">
        <v>12</v>
      </c>
      <c r="E115" s="75">
        <v>80000</v>
      </c>
      <c r="F115" s="47">
        <f>Tabela1143142022[[#This Row],[Quantidade estimada]]*Tabela1143142022[[#This Row],[Estimativa de valor unitário2]]</f>
        <v>960000</v>
      </c>
      <c r="G115" s="60" t="s">
        <v>93</v>
      </c>
      <c r="H115" s="86" t="s">
        <v>84</v>
      </c>
      <c r="I115" s="60" t="s">
        <v>120</v>
      </c>
      <c r="J115" s="61" t="s">
        <v>4</v>
      </c>
      <c r="K115" s="61" t="s">
        <v>73</v>
      </c>
      <c r="L115" s="61" t="s">
        <v>225</v>
      </c>
    </row>
    <row r="116" spans="1:12" s="4" customFormat="1" ht="80.099999999999994" customHeight="1" x14ac:dyDescent="0.25">
      <c r="A116" s="59" t="s">
        <v>3</v>
      </c>
      <c r="B116" s="64" t="s">
        <v>2</v>
      </c>
      <c r="C116" s="64" t="s">
        <v>30</v>
      </c>
      <c r="D116" s="66">
        <v>300</v>
      </c>
      <c r="E116" s="75">
        <v>80</v>
      </c>
      <c r="F116" s="47">
        <f>Tabela1143142022[[#This Row],[Quantidade estimada]]*Tabela1143142022[[#This Row],[Estimativa de valor unitário2]]</f>
        <v>24000</v>
      </c>
      <c r="G116" s="60" t="s">
        <v>93</v>
      </c>
      <c r="H116" s="87" t="s">
        <v>142</v>
      </c>
      <c r="I116" s="60" t="s">
        <v>117</v>
      </c>
      <c r="J116" s="61" t="s">
        <v>4</v>
      </c>
      <c r="K116" s="61" t="s">
        <v>73</v>
      </c>
      <c r="L116" s="61"/>
    </row>
    <row r="117" spans="1:12" s="4" customFormat="1" ht="80.099999999999994" customHeight="1" x14ac:dyDescent="0.25">
      <c r="A117" s="59" t="s">
        <v>3</v>
      </c>
      <c r="B117" s="64" t="s">
        <v>1</v>
      </c>
      <c r="C117" s="64" t="s">
        <v>30</v>
      </c>
      <c r="D117" s="66">
        <v>300</v>
      </c>
      <c r="E117" s="75">
        <v>80</v>
      </c>
      <c r="F117" s="47">
        <f>Tabela1143142022[[#This Row],[Quantidade estimada]]*Tabela1143142022[[#This Row],[Estimativa de valor unitário2]]</f>
        <v>24000</v>
      </c>
      <c r="G117" s="60" t="s">
        <v>93</v>
      </c>
      <c r="H117" s="92" t="s">
        <v>142</v>
      </c>
      <c r="I117" s="60" t="s">
        <v>117</v>
      </c>
      <c r="J117" s="61" t="s">
        <v>4</v>
      </c>
      <c r="K117" s="61" t="s">
        <v>73</v>
      </c>
      <c r="L117" s="61"/>
    </row>
    <row r="118" spans="1:12" s="4" customFormat="1" ht="80.099999999999994" customHeight="1" x14ac:dyDescent="0.25">
      <c r="A118" s="59" t="s">
        <v>3</v>
      </c>
      <c r="B118" s="64" t="s">
        <v>0</v>
      </c>
      <c r="C118" s="64" t="s">
        <v>28</v>
      </c>
      <c r="D118" s="66">
        <v>300000</v>
      </c>
      <c r="E118" s="75">
        <v>3.6</v>
      </c>
      <c r="F118" s="47">
        <f>Tabela1143142022[[#This Row],[Quantidade estimada]]*Tabela1143142022[[#This Row],[Estimativa de valor unitário2]]</f>
        <v>1080000</v>
      </c>
      <c r="G118" s="60" t="s">
        <v>105</v>
      </c>
      <c r="H118" s="86" t="s">
        <v>84</v>
      </c>
      <c r="I118" s="60" t="s">
        <v>118</v>
      </c>
      <c r="J118" s="61" t="s">
        <v>4</v>
      </c>
      <c r="K118" s="61" t="s">
        <v>73</v>
      </c>
      <c r="L118" s="61"/>
    </row>
    <row r="119" spans="1:12" s="4" customFormat="1" ht="80.099999999999994" customHeight="1" x14ac:dyDescent="0.25">
      <c r="A119" s="59" t="s">
        <v>3</v>
      </c>
      <c r="B119" s="60" t="s">
        <v>148</v>
      </c>
      <c r="C119" s="60" t="s">
        <v>30</v>
      </c>
      <c r="D119" s="62">
        <v>1</v>
      </c>
      <c r="E119" s="68">
        <v>68191.199999999997</v>
      </c>
      <c r="F119" s="47">
        <f>Tabela1143142022[[#This Row],[Quantidade estimada]]*Tabela1143142022[[#This Row],[Estimativa de valor unitário2]]</f>
        <v>68191.199999999997</v>
      </c>
      <c r="G119" s="60" t="s">
        <v>93</v>
      </c>
      <c r="H119" s="79" t="s">
        <v>140</v>
      </c>
      <c r="I119" s="60" t="s">
        <v>118</v>
      </c>
      <c r="J119" s="60" t="s">
        <v>4</v>
      </c>
      <c r="K119" s="61" t="s">
        <v>73</v>
      </c>
      <c r="L119" s="61" t="s">
        <v>149</v>
      </c>
    </row>
    <row r="120" spans="1:12" s="4" customFormat="1" ht="80.099999999999994" customHeight="1" x14ac:dyDescent="0.25">
      <c r="A120" s="59" t="s">
        <v>3</v>
      </c>
      <c r="B120" s="93" t="s">
        <v>58</v>
      </c>
      <c r="C120" s="64" t="s">
        <v>30</v>
      </c>
      <c r="D120" s="66">
        <v>1515</v>
      </c>
      <c r="E120" s="75">
        <v>232.11</v>
      </c>
      <c r="F120" s="47">
        <f>Tabela1143142022[[#This Row],[Estimativa de valor unitário2]]*Tabela1143142022[[#This Row],[Quantidade estimada]]</f>
        <v>351646.65</v>
      </c>
      <c r="G120" s="60" t="s">
        <v>93</v>
      </c>
      <c r="H120" s="86" t="s">
        <v>83</v>
      </c>
      <c r="I120" s="60" t="s">
        <v>118</v>
      </c>
      <c r="J120" s="60" t="s">
        <v>4</v>
      </c>
      <c r="K120" s="61" t="s">
        <v>73</v>
      </c>
      <c r="L120" s="94"/>
    </row>
    <row r="121" spans="1:12" s="4" customFormat="1" ht="80.099999999999994" customHeight="1" x14ac:dyDescent="0.25">
      <c r="A121" s="59" t="s">
        <v>3</v>
      </c>
      <c r="B121" s="60" t="s">
        <v>46</v>
      </c>
      <c r="C121" s="60" t="s">
        <v>30</v>
      </c>
      <c r="D121" s="62">
        <v>2550</v>
      </c>
      <c r="E121" s="68">
        <v>78.42</v>
      </c>
      <c r="F121" s="47">
        <f>Tabela1143142022[[#This Row],[Quantidade estimada]]*Tabela1143142022[[#This Row],[Estimativa de valor unitário2]]</f>
        <v>199971</v>
      </c>
      <c r="G121" s="60" t="s">
        <v>93</v>
      </c>
      <c r="H121" s="92" t="s">
        <v>142</v>
      </c>
      <c r="I121" s="60" t="s">
        <v>118</v>
      </c>
      <c r="J121" s="60" t="s">
        <v>4</v>
      </c>
      <c r="K121" s="61" t="s">
        <v>73</v>
      </c>
      <c r="L121" s="61"/>
    </row>
    <row r="122" spans="1:12" s="4" customFormat="1" ht="45" x14ac:dyDescent="0.25">
      <c r="A122" s="59" t="s">
        <v>3</v>
      </c>
      <c r="B122" s="60" t="s">
        <v>151</v>
      </c>
      <c r="C122" s="60" t="s">
        <v>30</v>
      </c>
      <c r="D122" s="62">
        <v>10</v>
      </c>
      <c r="E122" s="68">
        <v>3000</v>
      </c>
      <c r="F122" s="47">
        <f>Tabela1143142022[[#This Row],[Quantidade estimada]]*Tabela1143142022[[#This Row],[Estimativa de valor unitário2]]</f>
        <v>30000</v>
      </c>
      <c r="G122" s="60" t="s">
        <v>93</v>
      </c>
      <c r="H122" s="70" t="s">
        <v>140</v>
      </c>
      <c r="I122" s="60" t="s">
        <v>117</v>
      </c>
      <c r="J122" s="60" t="s">
        <v>4</v>
      </c>
      <c r="K122" s="61" t="s">
        <v>73</v>
      </c>
      <c r="L122" s="61" t="s">
        <v>152</v>
      </c>
    </row>
    <row r="123" spans="1:12" s="4" customFormat="1" ht="33.75" x14ac:dyDescent="0.25">
      <c r="A123" s="59" t="s">
        <v>3</v>
      </c>
      <c r="B123" s="64" t="s">
        <v>115</v>
      </c>
      <c r="C123" s="64" t="s">
        <v>30</v>
      </c>
      <c r="D123" s="66">
        <v>120000</v>
      </c>
      <c r="E123" s="75">
        <v>4.333333333333333</v>
      </c>
      <c r="F123" s="47">
        <f>Tabela1143142022[[#This Row],[Quantidade estimada]]*Tabela1143142022[[#This Row],[Estimativa de valor unitário2]]</f>
        <v>519999.99999999994</v>
      </c>
      <c r="G123" s="60" t="s">
        <v>105</v>
      </c>
      <c r="H123" s="87" t="s">
        <v>82</v>
      </c>
      <c r="I123" s="60" t="s">
        <v>118</v>
      </c>
      <c r="J123" s="60" t="s">
        <v>4</v>
      </c>
      <c r="K123" s="61" t="s">
        <v>73</v>
      </c>
      <c r="L123" s="61"/>
    </row>
    <row r="124" spans="1:12" s="4" customFormat="1" ht="69" customHeight="1" x14ac:dyDescent="0.25">
      <c r="A124" s="59" t="s">
        <v>3</v>
      </c>
      <c r="B124" s="64" t="s">
        <v>42</v>
      </c>
      <c r="C124" s="65" t="s">
        <v>28</v>
      </c>
      <c r="D124" s="66">
        <v>78000</v>
      </c>
      <c r="E124" s="67">
        <v>4.0740740740740744</v>
      </c>
      <c r="F124" s="47">
        <f>Tabela1143142022[[#This Row],[Quantidade estimada]]*Tabela1143142022[[#This Row],[Estimativa de valor unitário2]]</f>
        <v>317777.77777777781</v>
      </c>
      <c r="G124" s="60" t="s">
        <v>105</v>
      </c>
      <c r="H124" s="60" t="s">
        <v>84</v>
      </c>
      <c r="I124" s="60" t="s">
        <v>118</v>
      </c>
      <c r="J124" s="60" t="s">
        <v>4</v>
      </c>
      <c r="K124" s="61" t="s">
        <v>74</v>
      </c>
      <c r="L124" s="61"/>
    </row>
    <row r="125" spans="1:12" s="4" customFormat="1" ht="33.75" x14ac:dyDescent="0.25">
      <c r="A125" s="59" t="s">
        <v>3</v>
      </c>
      <c r="B125" s="60" t="s">
        <v>49</v>
      </c>
      <c r="C125" s="61" t="s">
        <v>30</v>
      </c>
      <c r="D125" s="62">
        <v>1</v>
      </c>
      <c r="E125" s="63">
        <v>270000</v>
      </c>
      <c r="F125" s="47">
        <f>Tabela1143142022[[#This Row],[Quantidade estimada]]*Tabela1143142022[[#This Row],[Estimativa de valor unitário2]]</f>
        <v>270000</v>
      </c>
      <c r="G125" s="60" t="s">
        <v>105</v>
      </c>
      <c r="H125" s="60" t="s">
        <v>84</v>
      </c>
      <c r="I125" s="60" t="s">
        <v>117</v>
      </c>
      <c r="J125" s="60" t="s">
        <v>4</v>
      </c>
      <c r="K125" s="61" t="s">
        <v>73</v>
      </c>
      <c r="L125" s="61"/>
    </row>
    <row r="126" spans="1:12" s="4" customFormat="1" ht="56.25" x14ac:dyDescent="0.25">
      <c r="A126" s="59" t="s">
        <v>3</v>
      </c>
      <c r="B126" s="60" t="s">
        <v>147</v>
      </c>
      <c r="C126" s="61" t="s">
        <v>30</v>
      </c>
      <c r="D126" s="62">
        <v>3</v>
      </c>
      <c r="E126" s="63">
        <v>2800</v>
      </c>
      <c r="F126" s="47">
        <f>Tabela1143142022[[#This Row],[Quantidade estimada]]*Tabela1143142022[[#This Row],[Estimativa de valor unitário2]]</f>
        <v>8400</v>
      </c>
      <c r="G126" s="60" t="s">
        <v>93</v>
      </c>
      <c r="H126" s="60" t="s">
        <v>84</v>
      </c>
      <c r="I126" s="60" t="s">
        <v>120</v>
      </c>
      <c r="J126" s="60" t="s">
        <v>4</v>
      </c>
      <c r="K126" s="61" t="s">
        <v>73</v>
      </c>
      <c r="L126" s="61" t="s">
        <v>158</v>
      </c>
    </row>
    <row r="127" spans="1:12" s="4" customFormat="1" ht="33.75" x14ac:dyDescent="0.25">
      <c r="A127" s="59" t="s">
        <v>3</v>
      </c>
      <c r="B127" s="60" t="s">
        <v>66</v>
      </c>
      <c r="C127" s="61" t="s">
        <v>30</v>
      </c>
      <c r="D127" s="62">
        <v>2</v>
      </c>
      <c r="E127" s="63">
        <v>2183181</v>
      </c>
      <c r="F127" s="47">
        <f>Tabela1143142022[[#This Row],[Quantidade estimada]]*Tabela1143142022[[#This Row],[Estimativa de valor unitário2]]</f>
        <v>4366362</v>
      </c>
      <c r="G127" s="60" t="s">
        <v>93</v>
      </c>
      <c r="H127" s="95" t="s">
        <v>81</v>
      </c>
      <c r="I127" s="60" t="s">
        <v>120</v>
      </c>
      <c r="J127" s="88" t="s">
        <v>4</v>
      </c>
      <c r="K127" s="61" t="s">
        <v>73</v>
      </c>
      <c r="L127" s="61"/>
    </row>
    <row r="128" spans="1:12" s="4" customFormat="1" ht="12.75" customHeight="1" x14ac:dyDescent="0.2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</row>
    <row r="129" spans="1:12" s="4" customFormat="1" ht="12.75" customHeight="1" x14ac:dyDescent="0.25">
      <c r="A129" s="54" t="s">
        <v>205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</row>
    <row r="130" spans="1:12" s="4" customFormat="1" ht="12.75" customHeight="1" x14ac:dyDescent="0.25">
      <c r="A130" s="54" t="s">
        <v>206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</row>
    <row r="131" spans="1:12" s="4" customFormat="1" ht="12.75" customHeight="1" x14ac:dyDescent="0.25">
      <c r="A131" s="54" t="s">
        <v>207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</row>
    <row r="132" spans="1:12" s="4" customFormat="1" ht="12.75" customHeight="1" x14ac:dyDescent="0.25">
      <c r="A132" s="54" t="s">
        <v>208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</row>
    <row r="133" spans="1:12" s="4" customFormat="1" ht="80.099999999999994" customHeight="1" x14ac:dyDescent="0.25"/>
    <row r="134" spans="1:12" s="4" customFormat="1" ht="80.099999999999994" customHeight="1" x14ac:dyDescent="0.25"/>
    <row r="135" spans="1:12" s="4" customFormat="1" ht="80.099999999999994" customHeight="1" x14ac:dyDescent="0.25"/>
    <row r="136" spans="1:12" s="4" customFormat="1" ht="80.099999999999994" customHeight="1" x14ac:dyDescent="0.25"/>
    <row r="137" spans="1:12" s="4" customFormat="1" ht="80.099999999999994" customHeight="1" x14ac:dyDescent="0.25"/>
    <row r="138" spans="1:12" s="4" customFormat="1" ht="80.099999999999994" customHeight="1" x14ac:dyDescent="0.25"/>
    <row r="139" spans="1:12" s="4" customFormat="1" ht="80.099999999999994" customHeight="1" x14ac:dyDescent="0.25"/>
    <row r="140" spans="1:12" s="4" customFormat="1" ht="80.099999999999994" customHeight="1" x14ac:dyDescent="0.25"/>
    <row r="141" spans="1:12" s="4" customFormat="1" ht="80.099999999999994" customHeight="1" x14ac:dyDescent="0.25"/>
    <row r="142" spans="1:12" s="4" customFormat="1" ht="80.099999999999994" customHeight="1" x14ac:dyDescent="0.25"/>
    <row r="143" spans="1:12" s="4" customFormat="1" ht="80.099999999999994" customHeight="1" x14ac:dyDescent="0.25"/>
    <row r="144" spans="1:12" s="4" customFormat="1" ht="80.099999999999994" customHeight="1" x14ac:dyDescent="0.25"/>
    <row r="145" s="4" customFormat="1" ht="80.099999999999994" customHeight="1" x14ac:dyDescent="0.25"/>
    <row r="146" s="4" customFormat="1" ht="80.099999999999994" customHeight="1" x14ac:dyDescent="0.25"/>
    <row r="147" s="4" customFormat="1" ht="80.099999999999994" customHeight="1" x14ac:dyDescent="0.25"/>
    <row r="148" s="4" customFormat="1" ht="80.099999999999994" customHeight="1" x14ac:dyDescent="0.25"/>
    <row r="149" s="4" customFormat="1" ht="80.099999999999994" customHeight="1" x14ac:dyDescent="0.25"/>
    <row r="150" s="4" customFormat="1" ht="80.099999999999994" customHeight="1" x14ac:dyDescent="0.25"/>
    <row r="151" s="4" customFormat="1" ht="80.099999999999994" customHeight="1" x14ac:dyDescent="0.25"/>
    <row r="152" s="4" customFormat="1" ht="80.099999999999994" customHeight="1" x14ac:dyDescent="0.25"/>
    <row r="153" s="4" customFormat="1" ht="80.099999999999994" customHeight="1" x14ac:dyDescent="0.25"/>
    <row r="154" s="4" customFormat="1" ht="80.099999999999994" customHeight="1" x14ac:dyDescent="0.25"/>
    <row r="155" s="4" customFormat="1" ht="80.099999999999994" customHeight="1" x14ac:dyDescent="0.25"/>
    <row r="156" s="4" customFormat="1" ht="80.099999999999994" customHeight="1" x14ac:dyDescent="0.25"/>
    <row r="157" s="4" customFormat="1" ht="80.099999999999994" customHeight="1" x14ac:dyDescent="0.25"/>
    <row r="158" s="4" customFormat="1" ht="80.099999999999994" customHeight="1" x14ac:dyDescent="0.25"/>
    <row r="159" s="4" customFormat="1" ht="80.099999999999994" customHeight="1" x14ac:dyDescent="0.25"/>
    <row r="160" s="4" customFormat="1" ht="80.099999999999994" customHeight="1" x14ac:dyDescent="0.25"/>
    <row r="161" spans="1:12" s="4" customFormat="1" ht="80.099999999999994" customHeight="1" x14ac:dyDescent="0.25"/>
    <row r="162" spans="1:12" s="4" customFormat="1" ht="80.099999999999994" customHeight="1" x14ac:dyDescent="0.25"/>
    <row r="163" spans="1:12" s="4" customFormat="1" ht="80.099999999999994" customHeight="1" x14ac:dyDescent="0.25"/>
    <row r="164" spans="1:12" s="4" customFormat="1" ht="80.099999999999994" customHeight="1" x14ac:dyDescent="0.25"/>
    <row r="165" spans="1:12" s="4" customFormat="1" ht="80.099999999999994" customHeight="1" x14ac:dyDescent="0.25"/>
    <row r="166" spans="1:12" s="4" customFormat="1" ht="80.099999999999994" customHeight="1" x14ac:dyDescent="0.25"/>
    <row r="167" spans="1:12" s="4" customFormat="1" ht="80.099999999999994" customHeight="1" x14ac:dyDescent="0.25"/>
    <row r="168" spans="1:12" s="4" customFormat="1" ht="80.099999999999994" customHeight="1" x14ac:dyDescent="0.25"/>
    <row r="169" spans="1:12" s="4" customFormat="1" ht="80.099999999999994" customHeight="1" x14ac:dyDescent="0.25"/>
    <row r="170" spans="1:12" s="4" customFormat="1" ht="80.099999999999994" customHeight="1" x14ac:dyDescent="0.25"/>
    <row r="171" spans="1:12" s="4" customFormat="1" ht="80.099999999999994" customHeight="1" x14ac:dyDescent="0.25"/>
    <row r="172" spans="1:12" s="4" customFormat="1" ht="80.099999999999994" customHeight="1" x14ac:dyDescent="0.25"/>
    <row r="173" spans="1:12" ht="80.099999999999994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ht="80.099999999999994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ht="80.099999999999994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ht="80.099999999999994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ht="80.099999999999994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ht="80.099999999999994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ht="80.099999999999994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ht="80.099999999999994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ht="80.099999999999994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ht="80.099999999999994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ht="80.099999999999994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ht="80.099999999999994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ht="80.099999999999994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ht="80.099999999999994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ht="80.099999999999994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 ht="80.099999999999994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 ht="80.099999999999994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ht="80.099999999999994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 ht="80.099999999999994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ht="80.099999999999994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 ht="80.099999999999994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ht="80.099999999999994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ht="80.099999999999994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ht="80.099999999999994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ht="80.099999999999994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ht="80.099999999999994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 ht="80.099999999999994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 ht="80.099999999999994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 ht="80.099999999999994" customHeight="1" x14ac:dyDescent="0.25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17"/>
      <c r="L201" s="17"/>
    </row>
    <row r="202" spans="1:12" ht="80.099999999999994" customHeight="1" x14ac:dyDescent="0.25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17"/>
      <c r="L202" s="17"/>
    </row>
    <row r="203" spans="1:12" ht="80.099999999999994" customHeight="1" x14ac:dyDescent="0.25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17"/>
      <c r="L203" s="17"/>
    </row>
    <row r="204" spans="1:12" ht="80.099999999999994" customHeight="1" x14ac:dyDescent="0.25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17"/>
      <c r="L204" s="17"/>
    </row>
    <row r="205" spans="1:12" ht="80.099999999999994" customHeight="1" x14ac:dyDescent="0.2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17"/>
      <c r="L205" s="17"/>
    </row>
    <row r="206" spans="1:12" ht="80.099999999999994" customHeight="1" x14ac:dyDescent="0.2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17"/>
      <c r="L206" s="17"/>
    </row>
    <row r="207" spans="1:12" ht="80.099999999999994" customHeight="1" x14ac:dyDescent="0.2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17"/>
      <c r="L207" s="17"/>
    </row>
    <row r="208" spans="1:12" ht="80.099999999999994" customHeight="1" x14ac:dyDescent="0.2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17"/>
      <c r="L208" s="17"/>
    </row>
    <row r="209" spans="1:12" ht="80.099999999999994" customHeight="1" x14ac:dyDescent="0.2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17"/>
      <c r="L209" s="17"/>
    </row>
    <row r="210" spans="1:12" ht="80.099999999999994" customHeight="1" x14ac:dyDescent="0.2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17"/>
      <c r="L210" s="17"/>
    </row>
    <row r="211" spans="1:12" ht="80.099999999999994" customHeight="1" x14ac:dyDescent="0.2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17"/>
      <c r="L211" s="17"/>
    </row>
    <row r="212" spans="1:12" ht="80.099999999999994" customHeight="1" x14ac:dyDescent="0.2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17"/>
      <c r="L212" s="17"/>
    </row>
    <row r="213" spans="1:12" ht="80.099999999999994" customHeight="1" x14ac:dyDescent="0.2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17"/>
      <c r="L213" s="17"/>
    </row>
    <row r="214" spans="1:12" ht="80.099999999999994" customHeight="1" x14ac:dyDescent="0.2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17"/>
      <c r="L214" s="17"/>
    </row>
    <row r="215" spans="1:12" ht="80.099999999999994" customHeight="1" x14ac:dyDescent="0.2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17"/>
      <c r="L215" s="17"/>
    </row>
    <row r="216" spans="1:12" ht="80.099999999999994" customHeight="1" x14ac:dyDescent="0.2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17"/>
      <c r="L216" s="17"/>
    </row>
    <row r="217" spans="1:12" ht="80.099999999999994" customHeight="1" x14ac:dyDescent="0.2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17"/>
      <c r="L217" s="17"/>
    </row>
    <row r="218" spans="1:12" ht="80.099999999999994" customHeight="1" x14ac:dyDescent="0.2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17"/>
      <c r="L218" s="17"/>
    </row>
    <row r="219" spans="1:12" ht="80.099999999999994" customHeight="1" x14ac:dyDescent="0.2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17"/>
      <c r="L219" s="17"/>
    </row>
    <row r="220" spans="1:12" ht="80.099999999999994" customHeight="1" x14ac:dyDescent="0.2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17"/>
      <c r="L220" s="17"/>
    </row>
    <row r="221" spans="1:12" ht="80.099999999999994" customHeight="1" x14ac:dyDescent="0.2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17"/>
      <c r="L221" s="17"/>
    </row>
    <row r="222" spans="1:12" ht="80.099999999999994" customHeight="1" x14ac:dyDescent="0.2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17"/>
      <c r="L222" s="17"/>
    </row>
    <row r="223" spans="1:12" ht="80.099999999999994" customHeight="1" x14ac:dyDescent="0.2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17"/>
      <c r="L223" s="17"/>
    </row>
    <row r="224" spans="1:12" ht="80.099999999999994" customHeight="1" x14ac:dyDescent="0.2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17"/>
      <c r="L224" s="17"/>
    </row>
    <row r="225" spans="1:12" ht="80.099999999999994" customHeight="1" x14ac:dyDescent="0.2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17"/>
      <c r="L225" s="17"/>
    </row>
    <row r="226" spans="1:12" ht="80.099999999999994" customHeight="1" x14ac:dyDescent="0.2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17"/>
      <c r="L226" s="17"/>
    </row>
    <row r="227" spans="1:12" ht="80.099999999999994" customHeight="1" x14ac:dyDescent="0.2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17"/>
      <c r="L227" s="17"/>
    </row>
    <row r="228" spans="1:12" ht="80.099999999999994" customHeight="1" x14ac:dyDescent="0.2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17"/>
      <c r="L228" s="17"/>
    </row>
    <row r="229" spans="1:12" ht="80.099999999999994" customHeight="1" x14ac:dyDescent="0.2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17"/>
      <c r="L229" s="17"/>
    </row>
    <row r="230" spans="1:12" ht="80.099999999999994" customHeight="1" x14ac:dyDescent="0.25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17"/>
      <c r="L230" s="17"/>
    </row>
    <row r="231" spans="1:12" ht="80.099999999999994" customHeight="1" x14ac:dyDescent="0.25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17"/>
      <c r="L231" s="17"/>
    </row>
    <row r="232" spans="1:12" ht="80.099999999999994" customHeight="1" x14ac:dyDescent="0.25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17"/>
      <c r="L232" s="17"/>
    </row>
    <row r="233" spans="1:12" ht="80.099999999999994" customHeight="1" x14ac:dyDescent="0.25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17"/>
      <c r="L233" s="17"/>
    </row>
    <row r="234" spans="1:12" ht="80.099999999999994" customHeight="1" x14ac:dyDescent="0.2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17"/>
      <c r="L234" s="17"/>
    </row>
    <row r="235" spans="1:12" ht="80.099999999999994" customHeight="1" x14ac:dyDescent="0.25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17"/>
      <c r="L235" s="17"/>
    </row>
    <row r="236" spans="1:12" ht="80.099999999999994" customHeight="1" x14ac:dyDescent="0.25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17"/>
      <c r="L236" s="17"/>
    </row>
    <row r="237" spans="1:12" ht="80.099999999999994" customHeight="1" x14ac:dyDescent="0.25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17"/>
      <c r="L237" s="17"/>
    </row>
    <row r="238" spans="1:12" ht="80.099999999999994" customHeight="1" x14ac:dyDescent="0.25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17"/>
      <c r="L238" s="17"/>
    </row>
    <row r="239" spans="1:12" ht="80.099999999999994" customHeight="1" x14ac:dyDescent="0.25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17"/>
      <c r="L239" s="17"/>
    </row>
    <row r="240" spans="1:12" ht="80.099999999999994" customHeight="1" x14ac:dyDescent="0.25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17"/>
      <c r="L240" s="17"/>
    </row>
    <row r="241" spans="1:12" ht="80.099999999999994" customHeight="1" x14ac:dyDescent="0.25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17"/>
      <c r="L241" s="17"/>
    </row>
    <row r="242" spans="1:12" ht="80.099999999999994" customHeight="1" x14ac:dyDescent="0.25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17"/>
      <c r="L242" s="17"/>
    </row>
    <row r="243" spans="1:12" ht="80.099999999999994" customHeight="1" x14ac:dyDescent="0.25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17"/>
      <c r="L243" s="17"/>
    </row>
  </sheetData>
  <sheetProtection algorithmName="SHA-512" hashValue="2Ce43zViOEZ4SfIRxoFNWvCDqPxtI4iXEaAVp+LYQyiYibg017qVp8M+/fjKvmVhCY8g2FMl3KXGhyKtoDmW9A==" saltValue="weHqmoLDzrcNnZSDj6ti4w==" spinCount="100000" sheet="1" formatCells="0" formatColumns="0" formatRows="0" insertColumns="0" insertRows="0" insertHyperlinks="0" deleteColumns="0" deleteRows="0" sort="0" autoFilter="0" pivotTables="0"/>
  <mergeCells count="9">
    <mergeCell ref="A132:L132"/>
    <mergeCell ref="A131:L131"/>
    <mergeCell ref="A129:L129"/>
    <mergeCell ref="A1:L1"/>
    <mergeCell ref="A2:L2"/>
    <mergeCell ref="A128:L128"/>
    <mergeCell ref="A130:L130"/>
    <mergeCell ref="A3:G3"/>
    <mergeCell ref="J3:K3"/>
  </mergeCells>
  <phoneticPr fontId="14" type="noConversion"/>
  <conditionalFormatting sqref="E46:E47">
    <cfRule type="containsText" dxfId="15" priority="36" operator="containsText" text="3 - Baixo">
      <formula>NOT(ISERROR(SEARCH("3 - Baixo",E46)))</formula>
    </cfRule>
    <cfRule type="containsText" dxfId="14" priority="37" operator="containsText" text="1 - Alto">
      <formula>NOT(ISERROR(SEARCH("1 - Alto",E46)))</formula>
    </cfRule>
    <cfRule type="containsText" dxfId="13" priority="38" operator="containsText" text="2 - Médio">
      <formula>NOT(ISERROR(SEARCH("2 - Médio",E46)))</formula>
    </cfRule>
  </conditionalFormatting>
  <conditionalFormatting sqref="E134:F200">
    <cfRule type="containsText" dxfId="12" priority="94" operator="containsText" text="3 - Baixo">
      <formula>NOT(ISERROR(SEARCH("3 - Baixo",E134)))</formula>
    </cfRule>
    <cfRule type="containsText" dxfId="11" priority="95" operator="containsText" text="1 - Alto">
      <formula>NOT(ISERROR(SEARCH("1 - Alto",E134)))</formula>
    </cfRule>
    <cfRule type="containsText" dxfId="10" priority="96" operator="containsText" text="2 - Médio">
      <formula>NOT(ISERROR(SEARCH("2 - Médio",E134)))</formula>
    </cfRule>
  </conditionalFormatting>
  <conditionalFormatting sqref="I4:I15 I18:I127">
    <cfRule type="containsText" dxfId="9" priority="11" operator="containsText" text="1 - Alto">
      <formula>NOT(ISERROR(SEARCH("1 - Alto",I4)))</formula>
    </cfRule>
    <cfRule type="containsText" dxfId="8" priority="12" operator="containsText" text="2 - Médio">
      <formula>NOT(ISERROR(SEARCH("2 - Médio",I4)))</formula>
    </cfRule>
  </conditionalFormatting>
  <conditionalFormatting sqref="I4:I127">
    <cfRule type="containsText" dxfId="7" priority="10" operator="containsText" text="3 - Baixo">
      <formula>NOT(ISERROR(SEARCH("3 - Baixo",I4)))</formula>
    </cfRule>
  </conditionalFormatting>
  <conditionalFormatting sqref="I13:I17">
    <cfRule type="containsText" dxfId="6" priority="1" operator="containsText" text="1 - Alto">
      <formula>NOT(ISERROR(SEARCH("1 - Alto",I13)))</formula>
    </cfRule>
    <cfRule type="containsText" dxfId="5" priority="2" operator="containsText" text="2 - Médio">
      <formula>NOT(ISERROR(SEARCH("2 - Médio",I13)))</formula>
    </cfRule>
  </conditionalFormatting>
  <dataValidations count="3">
    <dataValidation type="list" allowBlank="1" showInputMessage="1" showErrorMessage="1" sqref="J82 G53:G78 J89:J90 J73:J74 G115:G116 J84 G47:G48 G43 G118:G123 G92 J76:J78 G112" xr:uid="{0A449FFE-47F1-4290-80F0-A39C091767E8}">
      <formula1>#REF!</formula1>
    </dataValidation>
    <dataValidation type="list" allowBlank="1" showInputMessage="1" showErrorMessage="1" sqref="A134:A1048576 A1:A4" xr:uid="{6EC82F3F-2B25-45B7-820B-362E7D3E5AC8}">
      <formula1>"DLOG2-DEAO"</formula1>
    </dataValidation>
    <dataValidation type="list" allowBlank="1" showInputMessage="1" showErrorMessage="1" sqref="G49 G51:G52" xr:uid="{6B0124F7-91F6-4731-9D83-5DECD46E7A3A}">
      <formula1>"Novo"</formula1>
    </dataValidation>
  </dataValidations>
  <pageMargins left="0.25" right="0.25" top="0.75" bottom="0.75" header="0.3" footer="0.3"/>
  <pageSetup paperSize="9" scale="62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604B-2B92-4FDF-912B-F14B275A7CD1}">
  <dimension ref="A1:L19"/>
  <sheetViews>
    <sheetView workbookViewId="0">
      <selection activeCell="B19" sqref="B19"/>
    </sheetView>
  </sheetViews>
  <sheetFormatPr defaultRowHeight="15" x14ac:dyDescent="0.25"/>
  <cols>
    <col min="2" max="2" width="24.140625" bestFit="1" customWidth="1"/>
    <col min="5" max="6" width="14.140625" bestFit="1" customWidth="1"/>
    <col min="11" max="11" width="28.7109375" customWidth="1"/>
    <col min="12" max="12" width="18.85546875" customWidth="1"/>
  </cols>
  <sheetData>
    <row r="1" spans="1:12" ht="72" x14ac:dyDescent="0.25">
      <c r="A1" s="20" t="s">
        <v>86</v>
      </c>
      <c r="B1" s="21" t="s">
        <v>75</v>
      </c>
      <c r="C1" s="21" t="s">
        <v>125</v>
      </c>
      <c r="D1" s="21" t="s">
        <v>76</v>
      </c>
      <c r="E1" s="21" t="s">
        <v>124</v>
      </c>
      <c r="F1" s="21" t="s">
        <v>130</v>
      </c>
      <c r="G1" s="21" t="s">
        <v>78</v>
      </c>
      <c r="H1" s="21" t="s">
        <v>131</v>
      </c>
      <c r="I1" s="21" t="s">
        <v>77</v>
      </c>
      <c r="J1" s="21" t="s">
        <v>79</v>
      </c>
      <c r="K1" s="22" t="s">
        <v>80</v>
      </c>
      <c r="L1" s="23" t="s">
        <v>127</v>
      </c>
    </row>
    <row r="2" spans="1:12" ht="36" x14ac:dyDescent="0.25">
      <c r="A2" s="24" t="s">
        <v>8</v>
      </c>
      <c r="B2" s="25" t="s">
        <v>64</v>
      </c>
      <c r="C2" s="25" t="s">
        <v>30</v>
      </c>
      <c r="D2" s="26">
        <v>500</v>
      </c>
      <c r="E2" s="27">
        <v>6333.3333400000001</v>
      </c>
      <c r="F2" s="28">
        <v>3166666.67</v>
      </c>
      <c r="G2" s="25" t="s">
        <v>93</v>
      </c>
      <c r="H2" s="29" t="s">
        <v>84</v>
      </c>
      <c r="I2" s="25" t="s">
        <v>120</v>
      </c>
      <c r="J2" s="25" t="s">
        <v>4</v>
      </c>
      <c r="K2" s="30" t="s">
        <v>73</v>
      </c>
      <c r="L2" s="31" t="s">
        <v>153</v>
      </c>
    </row>
    <row r="3" spans="1:12" ht="61.5" customHeight="1" x14ac:dyDescent="0.25">
      <c r="A3" s="32" t="s">
        <v>8</v>
      </c>
      <c r="B3" s="33" t="s">
        <v>106</v>
      </c>
      <c r="C3" s="33" t="s">
        <v>30</v>
      </c>
      <c r="D3" s="34">
        <v>1540</v>
      </c>
      <c r="E3" s="35">
        <v>3243.5064935064934</v>
      </c>
      <c r="F3" s="36">
        <v>4995000</v>
      </c>
      <c r="G3" s="33" t="s">
        <v>93</v>
      </c>
      <c r="H3" s="37" t="s">
        <v>36</v>
      </c>
      <c r="I3" s="33" t="s">
        <v>120</v>
      </c>
      <c r="J3" s="38" t="s">
        <v>4</v>
      </c>
      <c r="K3" s="38" t="s">
        <v>73</v>
      </c>
      <c r="L3" s="39" t="s">
        <v>153</v>
      </c>
    </row>
    <row r="4" spans="1:12" ht="24" x14ac:dyDescent="0.25">
      <c r="A4" s="24" t="s">
        <v>5</v>
      </c>
      <c r="B4" s="25" t="s">
        <v>60</v>
      </c>
      <c r="C4" s="25" t="s">
        <v>30</v>
      </c>
      <c r="D4" s="26">
        <v>40</v>
      </c>
      <c r="E4" s="27">
        <v>380</v>
      </c>
      <c r="F4" s="28">
        <v>15200</v>
      </c>
      <c r="G4" s="25" t="s">
        <v>93</v>
      </c>
      <c r="H4" s="40" t="s">
        <v>139</v>
      </c>
      <c r="I4" s="25" t="s">
        <v>120</v>
      </c>
      <c r="J4" s="30" t="s">
        <v>4</v>
      </c>
      <c r="K4" s="30" t="s">
        <v>73</v>
      </c>
      <c r="L4" s="31"/>
    </row>
    <row r="5" spans="1:12" ht="24" x14ac:dyDescent="0.25">
      <c r="A5" s="32" t="s">
        <v>5</v>
      </c>
      <c r="B5" s="33" t="s">
        <v>55</v>
      </c>
      <c r="C5" s="33" t="s">
        <v>30</v>
      </c>
      <c r="D5" s="34">
        <v>870</v>
      </c>
      <c r="E5" s="35">
        <v>1058.3699999999999</v>
      </c>
      <c r="F5" s="36">
        <v>920781.89999999991</v>
      </c>
      <c r="G5" s="33" t="s">
        <v>93</v>
      </c>
      <c r="H5" s="37" t="s">
        <v>85</v>
      </c>
      <c r="I5" s="33" t="s">
        <v>120</v>
      </c>
      <c r="J5" s="38" t="s">
        <v>4</v>
      </c>
      <c r="K5" s="38" t="s">
        <v>73</v>
      </c>
      <c r="L5" s="39"/>
    </row>
    <row r="6" spans="1:12" ht="24" x14ac:dyDescent="0.25">
      <c r="A6" s="24" t="s">
        <v>5</v>
      </c>
      <c r="B6" s="29" t="s">
        <v>69</v>
      </c>
      <c r="C6" s="25" t="s">
        <v>30</v>
      </c>
      <c r="D6" s="41">
        <v>200</v>
      </c>
      <c r="E6" s="42">
        <v>1195.25</v>
      </c>
      <c r="F6" s="28">
        <v>239050</v>
      </c>
      <c r="G6" s="25" t="s">
        <v>93</v>
      </c>
      <c r="H6" s="25" t="s">
        <v>85</v>
      </c>
      <c r="I6" s="25" t="s">
        <v>120</v>
      </c>
      <c r="J6" s="25" t="s">
        <v>4</v>
      </c>
      <c r="K6" s="30" t="s">
        <v>73</v>
      </c>
      <c r="L6" s="31"/>
    </row>
    <row r="7" spans="1:12" ht="36" x14ac:dyDescent="0.25">
      <c r="A7" s="32" t="s">
        <v>5</v>
      </c>
      <c r="B7" s="33" t="s">
        <v>70</v>
      </c>
      <c r="C7" s="33" t="s">
        <v>30</v>
      </c>
      <c r="D7" s="34">
        <v>30</v>
      </c>
      <c r="E7" s="35">
        <v>1620</v>
      </c>
      <c r="F7" s="36">
        <v>48600</v>
      </c>
      <c r="G7" s="33" t="s">
        <v>93</v>
      </c>
      <c r="H7" s="33" t="s">
        <v>36</v>
      </c>
      <c r="I7" s="33" t="s">
        <v>120</v>
      </c>
      <c r="J7" s="33" t="s">
        <v>4</v>
      </c>
      <c r="K7" s="38" t="s">
        <v>73</v>
      </c>
      <c r="L7" s="39"/>
    </row>
    <row r="8" spans="1:12" ht="24" x14ac:dyDescent="0.25">
      <c r="A8" s="24" t="s">
        <v>16</v>
      </c>
      <c r="B8" s="25" t="s">
        <v>23</v>
      </c>
      <c r="C8" s="25" t="s">
        <v>30</v>
      </c>
      <c r="D8" s="26">
        <v>100</v>
      </c>
      <c r="E8" s="27">
        <v>5000</v>
      </c>
      <c r="F8" s="28">
        <v>500000</v>
      </c>
      <c r="G8" s="25" t="s">
        <v>93</v>
      </c>
      <c r="H8" s="29" t="s">
        <v>85</v>
      </c>
      <c r="I8" s="25" t="s">
        <v>120</v>
      </c>
      <c r="J8" s="25" t="s">
        <v>4</v>
      </c>
      <c r="K8" s="30" t="s">
        <v>73</v>
      </c>
      <c r="L8" s="31"/>
    </row>
    <row r="9" spans="1:12" ht="36" x14ac:dyDescent="0.25">
      <c r="A9" s="32" t="s">
        <v>16</v>
      </c>
      <c r="B9" s="33" t="s">
        <v>53</v>
      </c>
      <c r="C9" s="33" t="s">
        <v>30</v>
      </c>
      <c r="D9" s="34">
        <v>70</v>
      </c>
      <c r="E9" s="35">
        <v>4500</v>
      </c>
      <c r="F9" s="36">
        <v>315000</v>
      </c>
      <c r="G9" s="33" t="s">
        <v>93</v>
      </c>
      <c r="H9" s="37" t="s">
        <v>36</v>
      </c>
      <c r="I9" s="33" t="s">
        <v>120</v>
      </c>
      <c r="J9" s="38" t="s">
        <v>4</v>
      </c>
      <c r="K9" s="38" t="s">
        <v>73</v>
      </c>
      <c r="L9" s="39"/>
    </row>
    <row r="10" spans="1:12" ht="24" x14ac:dyDescent="0.25">
      <c r="A10" s="24" t="s">
        <v>3</v>
      </c>
      <c r="B10" s="25" t="s">
        <v>66</v>
      </c>
      <c r="C10" s="25" t="s">
        <v>30</v>
      </c>
      <c r="D10" s="26">
        <v>2</v>
      </c>
      <c r="E10" s="27">
        <v>2183181</v>
      </c>
      <c r="F10" s="28">
        <v>4366362</v>
      </c>
      <c r="G10" s="25" t="s">
        <v>93</v>
      </c>
      <c r="H10" s="43" t="s">
        <v>81</v>
      </c>
      <c r="I10" s="25" t="s">
        <v>120</v>
      </c>
      <c r="J10" s="30" t="s">
        <v>4</v>
      </c>
      <c r="K10" s="30" t="s">
        <v>73</v>
      </c>
      <c r="L10" s="31" t="s">
        <v>156</v>
      </c>
    </row>
    <row r="11" spans="1:12" ht="36" x14ac:dyDescent="0.25">
      <c r="A11" s="32" t="s">
        <v>3</v>
      </c>
      <c r="B11" s="1" t="s">
        <v>56</v>
      </c>
      <c r="C11" s="1" t="s">
        <v>30</v>
      </c>
      <c r="D11" s="2">
        <v>10</v>
      </c>
      <c r="E11" s="3">
        <v>60000</v>
      </c>
      <c r="F11" s="36">
        <v>600000</v>
      </c>
      <c r="G11" s="33" t="s">
        <v>93</v>
      </c>
      <c r="H11" s="37" t="s">
        <v>83</v>
      </c>
      <c r="I11" s="33" t="s">
        <v>120</v>
      </c>
      <c r="J11" s="38" t="s">
        <v>4</v>
      </c>
      <c r="K11" s="38" t="s">
        <v>73</v>
      </c>
      <c r="L11" s="39" t="s">
        <v>156</v>
      </c>
    </row>
    <row r="12" spans="1:12" ht="24" x14ac:dyDescent="0.25">
      <c r="A12" s="24" t="s">
        <v>3</v>
      </c>
      <c r="B12" s="25" t="s">
        <v>147</v>
      </c>
      <c r="C12" s="30" t="s">
        <v>30</v>
      </c>
      <c r="D12" s="26">
        <v>3</v>
      </c>
      <c r="E12" s="44">
        <v>8852.82</v>
      </c>
      <c r="F12" s="28">
        <v>26558.46</v>
      </c>
      <c r="G12" s="25" t="s">
        <v>93</v>
      </c>
      <c r="H12" s="25" t="s">
        <v>84</v>
      </c>
      <c r="I12" s="25" t="s">
        <v>120</v>
      </c>
      <c r="J12" s="25" t="s">
        <v>4</v>
      </c>
      <c r="K12" s="30" t="s">
        <v>73</v>
      </c>
      <c r="L12" s="31" t="s">
        <v>157</v>
      </c>
    </row>
    <row r="14" spans="1:12" x14ac:dyDescent="0.25">
      <c r="A14" t="s">
        <v>154</v>
      </c>
      <c r="B14" s="45">
        <v>6744468.4199999999</v>
      </c>
    </row>
    <row r="15" spans="1:12" x14ac:dyDescent="0.25">
      <c r="A15" t="s">
        <v>155</v>
      </c>
      <c r="B15" s="45">
        <f>12413674-B14</f>
        <v>5669205.5800000001</v>
      </c>
    </row>
    <row r="17" spans="2:2" x14ac:dyDescent="0.25">
      <c r="B17" s="50">
        <v>8161666.6699999999</v>
      </c>
    </row>
    <row r="18" spans="2:2" x14ac:dyDescent="0.25">
      <c r="B18">
        <v>6244736.0999999996</v>
      </c>
    </row>
    <row r="19" spans="2:2" x14ac:dyDescent="0.25">
      <c r="B19" s="50">
        <f>B17-B18</f>
        <v>1916930.5700000003</v>
      </c>
    </row>
  </sheetData>
  <conditionalFormatting sqref="I1:I5 I8:I12">
    <cfRule type="containsText" dxfId="4" priority="4" operator="containsText" text="1 - Alto">
      <formula>NOT(ISERROR(SEARCH("1 - Alto",I1)))</formula>
    </cfRule>
    <cfRule type="containsText" dxfId="3" priority="5" operator="containsText" text="2 - Médio">
      <formula>NOT(ISERROR(SEARCH("2 - Médio",I1)))</formula>
    </cfRule>
  </conditionalFormatting>
  <conditionalFormatting sqref="I1:I12">
    <cfRule type="containsText" dxfId="2" priority="3" operator="containsText" text="3 - Baixo">
      <formula>NOT(ISERROR(SEARCH("3 - Baixo",I1)))</formula>
    </cfRule>
  </conditionalFormatting>
  <conditionalFormatting sqref="I6:I7">
    <cfRule type="containsText" dxfId="1" priority="1" operator="containsText" text="1 - Alto">
      <formula>NOT(ISERROR(SEARCH("1 - Alto",I6)))</formula>
    </cfRule>
    <cfRule type="containsText" dxfId="0" priority="2" operator="containsText" text="2 - Médio">
      <formula>NOT(ISERROR(SEARCH("2 - Médio",I6)))</formula>
    </cfRule>
  </conditionalFormatting>
  <dataValidations disablePrompts="1" count="2">
    <dataValidation type="list" allowBlank="1" showInputMessage="1" showErrorMessage="1" sqref="A1:A12" xr:uid="{7D19962F-D317-4D20-9917-8350338F76C4}">
      <formula1>"DLOG2-DEAO"</formula1>
    </dataValidation>
    <dataValidation type="list" allowBlank="1" showInputMessage="1" showErrorMessage="1" sqref="G2:G7 J8 G10" xr:uid="{5A23E9F5-CC8B-4D6E-B211-69BAFF9E2D3C}">
      <formula1>#REF!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BF48-F2AA-4E25-98AD-ECD6D934BD63}">
  <dimension ref="A3:M21"/>
  <sheetViews>
    <sheetView workbookViewId="0">
      <selection activeCell="H29" sqref="H29"/>
    </sheetView>
  </sheetViews>
  <sheetFormatPr defaultRowHeight="15" x14ac:dyDescent="0.25"/>
  <cols>
    <col min="1" max="1" width="43.42578125" bestFit="1" customWidth="1"/>
    <col min="2" max="2" width="19.5703125" bestFit="1" customWidth="1"/>
    <col min="3" max="3" width="11.7109375" bestFit="1" customWidth="1"/>
    <col min="4" max="5" width="12.7109375" bestFit="1" customWidth="1"/>
    <col min="6" max="7" width="15.42578125" bestFit="1" customWidth="1"/>
    <col min="8" max="8" width="14.42578125" bestFit="1" customWidth="1"/>
    <col min="9" max="9" width="11.7109375" bestFit="1" customWidth="1"/>
    <col min="10" max="10" width="12.7109375" bestFit="1" customWidth="1"/>
    <col min="11" max="11" width="14.42578125" bestFit="1" customWidth="1"/>
    <col min="12" max="12" width="15.42578125" bestFit="1" customWidth="1"/>
    <col min="13" max="13" width="16.42578125" bestFit="1" customWidth="1"/>
    <col min="14" max="16" width="19.5703125" bestFit="1" customWidth="1"/>
    <col min="17" max="17" width="10.7109375" bestFit="1" customWidth="1"/>
  </cols>
  <sheetData>
    <row r="3" spans="1:13" x14ac:dyDescent="0.25">
      <c r="A3" s="18" t="s">
        <v>187</v>
      </c>
      <c r="B3" s="18" t="s">
        <v>146</v>
      </c>
    </row>
    <row r="4" spans="1:13" x14ac:dyDescent="0.25">
      <c r="A4" s="18" t="s">
        <v>144</v>
      </c>
      <c r="B4" t="s">
        <v>118</v>
      </c>
      <c r="C4" t="s">
        <v>136</v>
      </c>
      <c r="D4" t="s">
        <v>179</v>
      </c>
      <c r="E4" t="s">
        <v>123</v>
      </c>
      <c r="F4" t="s">
        <v>121</v>
      </c>
      <c r="G4" t="s">
        <v>117</v>
      </c>
      <c r="H4" t="s">
        <v>122</v>
      </c>
      <c r="I4" t="s">
        <v>180</v>
      </c>
      <c r="J4" t="s">
        <v>160</v>
      </c>
      <c r="K4" t="s">
        <v>119</v>
      </c>
      <c r="L4" t="s">
        <v>120</v>
      </c>
      <c r="M4" t="s">
        <v>145</v>
      </c>
    </row>
    <row r="5" spans="1:13" x14ac:dyDescent="0.25">
      <c r="A5" s="19" t="s">
        <v>34</v>
      </c>
      <c r="B5" s="49"/>
      <c r="C5" s="49"/>
      <c r="D5" s="49"/>
      <c r="E5" s="49"/>
      <c r="F5" s="49"/>
      <c r="G5" s="49">
        <v>80000</v>
      </c>
      <c r="H5" s="49"/>
      <c r="I5" s="49"/>
      <c r="J5" s="49"/>
      <c r="K5" s="49"/>
      <c r="L5" s="49"/>
      <c r="M5" s="49">
        <v>80000</v>
      </c>
    </row>
    <row r="6" spans="1:13" x14ac:dyDescent="0.25">
      <c r="A6" s="19" t="s">
        <v>132</v>
      </c>
      <c r="B6" s="49"/>
      <c r="C6" s="49">
        <v>42800</v>
      </c>
      <c r="D6" s="49"/>
      <c r="E6" s="49"/>
      <c r="F6" s="49"/>
      <c r="G6" s="49"/>
      <c r="H6" s="49"/>
      <c r="I6" s="49"/>
      <c r="J6" s="49"/>
      <c r="K6" s="49"/>
      <c r="L6" s="49"/>
      <c r="M6" s="49">
        <v>42800</v>
      </c>
    </row>
    <row r="7" spans="1:13" x14ac:dyDescent="0.25">
      <c r="A7" s="19" t="s">
        <v>27</v>
      </c>
      <c r="B7" s="49">
        <v>720000</v>
      </c>
      <c r="C7" s="49"/>
      <c r="D7" s="49"/>
      <c r="E7" s="49"/>
      <c r="F7" s="49"/>
      <c r="G7" s="49">
        <v>380000</v>
      </c>
      <c r="H7" s="49"/>
      <c r="I7" s="49"/>
      <c r="J7" s="49"/>
      <c r="K7" s="49"/>
      <c r="L7" s="49"/>
      <c r="M7" s="49">
        <v>1100000</v>
      </c>
    </row>
    <row r="8" spans="1:13" x14ac:dyDescent="0.25">
      <c r="A8" s="19" t="s">
        <v>161</v>
      </c>
      <c r="B8" s="49">
        <v>10000</v>
      </c>
      <c r="C8" s="49"/>
      <c r="D8" s="49">
        <v>300000</v>
      </c>
      <c r="E8" s="49"/>
      <c r="F8" s="49"/>
      <c r="G8" s="49">
        <v>2537000</v>
      </c>
      <c r="H8" s="49"/>
      <c r="I8" s="49">
        <v>30000</v>
      </c>
      <c r="J8" s="49"/>
      <c r="K8" s="49"/>
      <c r="L8" s="49">
        <v>2724900</v>
      </c>
      <c r="M8" s="49">
        <v>5601900</v>
      </c>
    </row>
    <row r="9" spans="1:13" x14ac:dyDescent="0.25">
      <c r="A9" s="19" t="s">
        <v>17</v>
      </c>
      <c r="B9" s="49">
        <v>403328.00000000006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>
        <v>403328.00000000006</v>
      </c>
    </row>
    <row r="10" spans="1:13" x14ac:dyDescent="0.25">
      <c r="A10" s="19" t="s">
        <v>26</v>
      </c>
      <c r="B10" s="49"/>
      <c r="C10" s="49"/>
      <c r="D10" s="49"/>
      <c r="E10" s="49"/>
      <c r="F10" s="49"/>
      <c r="G10" s="49">
        <v>20000</v>
      </c>
      <c r="H10" s="49"/>
      <c r="I10" s="49"/>
      <c r="J10" s="49"/>
      <c r="K10" s="49"/>
      <c r="L10" s="49"/>
      <c r="M10" s="49">
        <v>20000</v>
      </c>
    </row>
    <row r="11" spans="1:13" x14ac:dyDescent="0.25">
      <c r="A11" s="19" t="s">
        <v>14</v>
      </c>
      <c r="B11" s="49">
        <v>376600</v>
      </c>
      <c r="C11" s="49"/>
      <c r="D11" s="49"/>
      <c r="E11" s="49"/>
      <c r="F11" s="49"/>
      <c r="G11" s="49">
        <v>33569999.880000003</v>
      </c>
      <c r="H11" s="49"/>
      <c r="I11" s="49"/>
      <c r="J11" s="49"/>
      <c r="K11" s="49"/>
      <c r="L11" s="49"/>
      <c r="M11" s="49">
        <v>33946599.880000003</v>
      </c>
    </row>
    <row r="12" spans="1:13" x14ac:dyDescent="0.25">
      <c r="A12" s="19" t="s">
        <v>15</v>
      </c>
      <c r="B12" s="49"/>
      <c r="C12" s="49"/>
      <c r="D12" s="49"/>
      <c r="E12" s="49">
        <v>121000</v>
      </c>
      <c r="F12" s="49"/>
      <c r="G12" s="49">
        <v>2189999.96</v>
      </c>
      <c r="H12" s="49"/>
      <c r="I12" s="49"/>
      <c r="J12" s="49"/>
      <c r="K12" s="49"/>
      <c r="L12" s="49"/>
      <c r="M12" s="49">
        <v>2310999.96</v>
      </c>
    </row>
    <row r="13" spans="1:13" x14ac:dyDescent="0.25">
      <c r="A13" s="19" t="s">
        <v>13</v>
      </c>
      <c r="B13" s="49"/>
      <c r="C13" s="49"/>
      <c r="D13" s="49"/>
      <c r="E13" s="49"/>
      <c r="F13" s="49"/>
      <c r="G13" s="49">
        <v>8855322.3200000003</v>
      </c>
      <c r="H13" s="49"/>
      <c r="I13" s="49"/>
      <c r="J13" s="49"/>
      <c r="K13" s="49"/>
      <c r="L13" s="49"/>
      <c r="M13" s="49">
        <v>8855322.3200000003</v>
      </c>
    </row>
    <row r="14" spans="1:13" x14ac:dyDescent="0.25">
      <c r="A14" s="19" t="s">
        <v>12</v>
      </c>
      <c r="B14" s="49">
        <v>2011007.35</v>
      </c>
      <c r="C14" s="49"/>
      <c r="D14" s="49"/>
      <c r="E14" s="49"/>
      <c r="F14" s="49"/>
      <c r="G14" s="49">
        <v>985671.70000000007</v>
      </c>
      <c r="H14" s="49"/>
      <c r="I14" s="49"/>
      <c r="J14" s="49"/>
      <c r="K14" s="49">
        <v>7523466.71</v>
      </c>
      <c r="L14" s="49"/>
      <c r="M14" s="49">
        <v>10520145.76</v>
      </c>
    </row>
    <row r="15" spans="1:13" x14ac:dyDescent="0.25">
      <c r="A15" s="19" t="s">
        <v>8</v>
      </c>
      <c r="B15" s="49">
        <v>2856111.111111111</v>
      </c>
      <c r="C15" s="49"/>
      <c r="D15" s="49"/>
      <c r="E15" s="49"/>
      <c r="F15" s="49"/>
      <c r="G15" s="49"/>
      <c r="H15" s="49"/>
      <c r="I15" s="49"/>
      <c r="J15" s="49"/>
      <c r="K15" s="49"/>
      <c r="L15" s="49">
        <v>10161666.67</v>
      </c>
      <c r="M15" s="49">
        <v>13017777.78111111</v>
      </c>
    </row>
    <row r="16" spans="1:13" x14ac:dyDescent="0.25">
      <c r="A16" s="19" t="s">
        <v>5</v>
      </c>
      <c r="B16" s="49">
        <v>2429267.4500000002</v>
      </c>
      <c r="C16" s="49"/>
      <c r="D16" s="49"/>
      <c r="E16" s="49"/>
      <c r="F16" s="49"/>
      <c r="G16" s="49"/>
      <c r="H16" s="49"/>
      <c r="I16" s="49"/>
      <c r="J16" s="49"/>
      <c r="K16" s="49"/>
      <c r="L16" s="49">
        <v>1223631.8999999999</v>
      </c>
      <c r="M16" s="49">
        <v>3652899.35</v>
      </c>
    </row>
    <row r="17" spans="1:13" x14ac:dyDescent="0.25">
      <c r="A17" s="19" t="s">
        <v>7</v>
      </c>
      <c r="B17" s="49"/>
      <c r="C17" s="49"/>
      <c r="D17" s="49"/>
      <c r="E17" s="49"/>
      <c r="F17" s="49"/>
      <c r="G17" s="49">
        <v>2863190</v>
      </c>
      <c r="H17" s="49"/>
      <c r="I17" s="49"/>
      <c r="J17" s="49">
        <v>799996.4</v>
      </c>
      <c r="K17" s="49"/>
      <c r="L17" s="49"/>
      <c r="M17" s="49">
        <v>3663186.4</v>
      </c>
    </row>
    <row r="18" spans="1:13" x14ac:dyDescent="0.25">
      <c r="A18" s="19" t="s">
        <v>16</v>
      </c>
      <c r="B18" s="49"/>
      <c r="C18" s="49"/>
      <c r="D18" s="49"/>
      <c r="E18" s="49"/>
      <c r="F18" s="49">
        <v>960494.28</v>
      </c>
      <c r="G18" s="49">
        <v>279600</v>
      </c>
      <c r="H18" s="49">
        <v>4166040</v>
      </c>
      <c r="I18" s="49"/>
      <c r="J18" s="49"/>
      <c r="K18" s="49"/>
      <c r="L18" s="49">
        <v>815000</v>
      </c>
      <c r="M18" s="49">
        <v>6221134.2800000003</v>
      </c>
    </row>
    <row r="19" spans="1:13" x14ac:dyDescent="0.25">
      <c r="A19" s="19" t="s">
        <v>6</v>
      </c>
      <c r="B19" s="49"/>
      <c r="C19" s="49"/>
      <c r="D19" s="49"/>
      <c r="E19" s="49"/>
      <c r="F19" s="49">
        <v>9199920</v>
      </c>
      <c r="G19" s="49"/>
      <c r="H19" s="49"/>
      <c r="I19" s="49"/>
      <c r="J19" s="49"/>
      <c r="K19" s="49"/>
      <c r="L19" s="49"/>
      <c r="M19" s="49">
        <v>9199920</v>
      </c>
    </row>
    <row r="20" spans="1:13" x14ac:dyDescent="0.25">
      <c r="A20" s="19" t="s">
        <v>3</v>
      </c>
      <c r="B20" s="49">
        <v>2537586.6277777781</v>
      </c>
      <c r="C20" s="49"/>
      <c r="D20" s="49"/>
      <c r="E20" s="49"/>
      <c r="F20" s="49"/>
      <c r="G20" s="49">
        <v>348000</v>
      </c>
      <c r="H20" s="49"/>
      <c r="I20" s="49"/>
      <c r="J20" s="49"/>
      <c r="K20" s="49"/>
      <c r="L20" s="49">
        <v>4974762</v>
      </c>
      <c r="M20" s="49">
        <v>7860348.6277777776</v>
      </c>
    </row>
    <row r="21" spans="1:13" x14ac:dyDescent="0.25">
      <c r="A21" s="19" t="s">
        <v>145</v>
      </c>
      <c r="B21" s="49">
        <v>11343900.53888889</v>
      </c>
      <c r="C21" s="49">
        <v>42800</v>
      </c>
      <c r="D21" s="49">
        <v>300000</v>
      </c>
      <c r="E21" s="49">
        <v>121000</v>
      </c>
      <c r="F21" s="49">
        <v>10160414.279999999</v>
      </c>
      <c r="G21" s="49">
        <v>52108783.860000007</v>
      </c>
      <c r="H21" s="49">
        <v>4166040</v>
      </c>
      <c r="I21" s="49">
        <v>30000</v>
      </c>
      <c r="J21" s="49">
        <v>799996.4</v>
      </c>
      <c r="K21" s="49">
        <v>7523466.71</v>
      </c>
      <c r="L21" s="49">
        <v>19899960.57</v>
      </c>
      <c r="M21" s="49">
        <v>106496362.35888889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PCA25.PUB</vt:lpstr>
      <vt:lpstr>Planilha1</vt:lpstr>
      <vt:lpstr>Planilha2</vt:lpstr>
      <vt:lpstr>PCA25.PUB!Area_de_impressao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CARLOS TORRES COSTA</dc:creator>
  <cp:lastModifiedBy>WILLIAM CORREA</cp:lastModifiedBy>
  <cp:lastPrinted>2025-06-12T20:02:03Z</cp:lastPrinted>
  <dcterms:created xsi:type="dcterms:W3CDTF">2015-06-05T18:19:34Z</dcterms:created>
  <dcterms:modified xsi:type="dcterms:W3CDTF">2025-06-12T20:14:50Z</dcterms:modified>
</cp:coreProperties>
</file>