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m.es.gov.br.local\fs\EMG\EMG4\25 - Plano de Contratações Anual - PCA\2025\5. PCA para PUBLICAÇÃO\"/>
    </mc:Choice>
  </mc:AlternateContent>
  <xr:revisionPtr revIDLastSave="0" documentId="13_ncr:1_{114CDDEB-F189-4745-9B0D-BFF24E40983F}" xr6:coauthVersionLast="47" xr6:coauthVersionMax="47" xr10:uidLastSave="{00000000-0000-0000-0000-000000000000}"/>
  <workbookProtection workbookAlgorithmName="SHA-512" workbookHashValue="hyKowIh3foUF1HN4VVDVzmKqApnFBFjYqhiBzgRmQaBKPEydWEIbV51nMyYyJZgVL1N4k9WauMvI7WqqqLv9yA==" workbookSaltValue="L+eufIkxBpRMPQPL6qqdDA==" workbookSpinCount="100000" lockStructure="1"/>
  <bookViews>
    <workbookView xWindow="28680" yWindow="-120" windowWidth="29040" windowHeight="15720" firstSheet="1" activeTab="1" xr2:uid="{00000000-000D-0000-FFFF-FFFF00000000}"/>
  </bookViews>
  <sheets>
    <sheet name="Planilha1" sheetId="44" state="hidden" r:id="rId1"/>
    <sheet name="PCA25.PUB" sheetId="39" r:id="rId2"/>
  </sheets>
  <definedNames>
    <definedName name="_xlnm._FilterDatabase" localSheetId="1" hidden="1">'PCA25.PUB'!$A$147:$L$149</definedName>
    <definedName name="_xlnm.Print_Area" localSheetId="1">'PCA25.PUB'!$A$1:$L$149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9" l="1"/>
  <c r="F7" i="39"/>
  <c r="F8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43" i="39"/>
  <c r="E44" i="39"/>
  <c r="F46" i="39"/>
  <c r="F47" i="39"/>
  <c r="F48" i="39"/>
  <c r="F49" i="39"/>
  <c r="F51" i="39"/>
  <c r="F53" i="39"/>
  <c r="F54" i="39"/>
  <c r="F55" i="39"/>
  <c r="F56" i="39"/>
  <c r="F57" i="39"/>
  <c r="F58" i="39"/>
  <c r="F59" i="39"/>
  <c r="F60" i="39"/>
  <c r="F62" i="39"/>
  <c r="F64" i="39"/>
  <c r="F65" i="39"/>
  <c r="F66" i="39"/>
  <c r="F67" i="39"/>
  <c r="F68" i="39"/>
  <c r="F69" i="39"/>
  <c r="F70" i="39"/>
  <c r="F72" i="39"/>
  <c r="E73" i="39"/>
  <c r="F73" i="39" s="1"/>
  <c r="E74" i="39"/>
  <c r="F74" i="39" s="1"/>
  <c r="E75" i="39"/>
  <c r="F75" i="39" s="1"/>
  <c r="F76" i="39"/>
  <c r="F77" i="39"/>
  <c r="F79" i="39"/>
  <c r="F80" i="39"/>
  <c r="F81" i="39"/>
  <c r="F82" i="39"/>
  <c r="F83" i="39"/>
  <c r="F85" i="39"/>
  <c r="F89" i="39"/>
  <c r="F91" i="39"/>
  <c r="F92" i="39"/>
  <c r="E94" i="39"/>
  <c r="F96" i="39"/>
  <c r="F97" i="39"/>
  <c r="F98" i="39"/>
  <c r="D99" i="39"/>
  <c r="D100" i="39"/>
  <c r="D102" i="39"/>
  <c r="D103" i="39"/>
  <c r="D104" i="39"/>
  <c r="F106" i="39"/>
  <c r="F107" i="39"/>
  <c r="F108" i="39"/>
  <c r="D109" i="39"/>
  <c r="F110" i="39"/>
  <c r="F112" i="39"/>
  <c r="F113" i="39"/>
  <c r="F114" i="39"/>
  <c r="F115" i="39"/>
  <c r="F116" i="39"/>
  <c r="F120" i="39"/>
  <c r="F121" i="39"/>
  <c r="F122" i="39"/>
  <c r="F123" i="39"/>
  <c r="F124" i="39"/>
  <c r="F125" i="39"/>
  <c r="F126" i="39"/>
  <c r="F127" i="39"/>
  <c r="F129" i="39"/>
  <c r="F130" i="39"/>
  <c r="F132" i="39"/>
  <c r="F134" i="39"/>
  <c r="F135" i="39"/>
  <c r="F136" i="39"/>
  <c r="F138" i="39"/>
  <c r="F139" i="39"/>
  <c r="F141" i="39"/>
  <c r="F142" i="39"/>
  <c r="F143" i="39"/>
  <c r="F144" i="39"/>
  <c r="F5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HABIB SAMPAIO</author>
  </authors>
  <commentList>
    <comment ref="G49" authorId="0" shapeId="0" xr:uid="{2BB2BB70-8C1C-4AC3-BA8B-9652096E0ECF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1" authorId="0" shapeId="0" xr:uid="{AF562A7D-CBFC-4095-9299-3916461E233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2" authorId="0" shapeId="0" xr:uid="{5F02269F-5281-4461-B086-EA5AE17EF35E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3" authorId="0" shapeId="0" xr:uid="{7F1B5004-BADB-4E70-8B60-E445623FCCB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5" authorId="0" shapeId="0" xr:uid="{0F7990FF-C430-4036-92ED-5F2834624CF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6" authorId="0" shapeId="0" xr:uid="{9B4E773B-4D10-4934-9E55-54912F1C99D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7" authorId="0" shapeId="0" xr:uid="{EA3A2973-8151-42BB-874D-B516C534884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8" authorId="0" shapeId="0" xr:uid="{CC604A4F-CA05-4D23-A8CA-DA40202C42C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9" authorId="0" shapeId="0" xr:uid="{5524CD65-3829-4E9B-9785-EF54EEA282E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81" authorId="0" shapeId="0" xr:uid="{8242C47E-8685-44B4-8C41-EBBB4898947A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82" authorId="0" shapeId="0" xr:uid="{FA41A7D7-BAAC-4E36-B0D0-2C0495711B17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83" authorId="0" shapeId="0" xr:uid="{45D86527-4297-4D0C-B018-2BDF00250B36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86" authorId="0" shapeId="0" xr:uid="{F13BE00C-F4BB-46E7-86FB-C4487A3BA47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0" authorId="0" shapeId="0" xr:uid="{531ED42F-D8FD-4615-B2A3-89F23DAE57C7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1" authorId="0" shapeId="0" xr:uid="{8740D815-BCE4-4766-87FD-0B1FA72D8066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2" authorId="0" shapeId="0" xr:uid="{5A952CBA-F0C2-48CB-9968-7E570C4D2B81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3" authorId="0" shapeId="0" xr:uid="{D99227F6-F9D9-4387-A4EC-3779B07FEF1A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4" authorId="0" shapeId="0" xr:uid="{0BA085A0-F9B3-4288-B08B-EA435DFDB7F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5" authorId="0" shapeId="0" xr:uid="{2C4264F3-F79D-46AF-A99D-C8ED0BF4D2C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6" authorId="0" shapeId="0" xr:uid="{9FEBF2FC-4DE2-4327-A716-1CE4ECB7DF4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8" authorId="0" shapeId="0" xr:uid="{813C098B-2E05-48DD-A921-A51ED40DB810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9" authorId="0" shapeId="0" xr:uid="{0EB6E2E5-E7C3-4723-B37D-CF4B9E1D5C3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30" authorId="0" shapeId="0" xr:uid="{83DD53C6-88C7-4F50-9A5D-1E38E08D4B8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33" authorId="0" shapeId="0" xr:uid="{11C1B963-719C-4345-9104-621C2A48E7FE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37" authorId="0" shapeId="0" xr:uid="{7D5503F1-21BB-4F55-A082-A1AFDD305ACF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40" authorId="0" shapeId="0" xr:uid="{42F73482-471F-4C99-9E0E-9F8E668C2685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41" authorId="0" shapeId="0" xr:uid="{45CE3626-B1B1-4BAB-9FFB-25928AE2941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42" authorId="0" shapeId="0" xr:uid="{4699E3AB-E12B-41AB-B105-28B87AE6159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</commentList>
</comments>
</file>

<file path=xl/sharedStrings.xml><?xml version="1.0" encoding="utf-8"?>
<sst xmlns="http://schemas.openxmlformats.org/spreadsheetml/2006/main" count="1297" uniqueCount="319">
  <si>
    <t>Feno de Tifton 85 para alimentação dos equinos do RPMont</t>
  </si>
  <si>
    <t>Exame de Mormo (Ensaio de Imunoabsorção Enzimática (ELISA) para doença Mormo.</t>
  </si>
  <si>
    <t>Exame de Anemia Infecciosa Equina (Exame de Imunodifusão em Gel Ágar (Prova de Coggins)</t>
  </si>
  <si>
    <t>RPMont</t>
  </si>
  <si>
    <t>PMES</t>
  </si>
  <si>
    <t>DLOG4</t>
  </si>
  <si>
    <t>Prefeitura Militar</t>
  </si>
  <si>
    <t>DRH</t>
  </si>
  <si>
    <t>DLOG3</t>
  </si>
  <si>
    <t>Construção da nova sede da 19ª Cia Ind</t>
  </si>
  <si>
    <t>Construção da nova sede da 18ª Cia Ind</t>
  </si>
  <si>
    <t>DLOG2-DEAO</t>
  </si>
  <si>
    <t>DLOG2-DCI</t>
  </si>
  <si>
    <t>DAF</t>
  </si>
  <si>
    <t>DE</t>
  </si>
  <si>
    <t>DTIC</t>
  </si>
  <si>
    <t>CORREGEDORIA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</si>
  <si>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</si>
  <si>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</si>
  <si>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</si>
  <si>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</si>
  <si>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</si>
  <si>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Nobreaks</t>
  </si>
  <si>
    <t>Prestação de Serviços de Telefonia Fixa</t>
  </si>
  <si>
    <t>Prestação de Serviço de Suporte Técnico / Manutenção em PABX</t>
  </si>
  <si>
    <t>CPL</t>
  </si>
  <si>
    <t>BAC</t>
  </si>
  <si>
    <t>Kg</t>
  </si>
  <si>
    <t>DER-ES</t>
  </si>
  <si>
    <t>Unidade</t>
  </si>
  <si>
    <t>Não se aplica</t>
  </si>
  <si>
    <t>Ano</t>
  </si>
  <si>
    <t>Mês</t>
  </si>
  <si>
    <t>Aj Geral</t>
  </si>
  <si>
    <t xml:space="preserve">Protetor solar facial </t>
  </si>
  <si>
    <t>11. novembro</t>
  </si>
  <si>
    <t>Servidor</t>
  </si>
  <si>
    <t>Locação de imóvel para abrigar a Sede do 2º CPOR</t>
  </si>
  <si>
    <t>Locação de imóvel para abrigar o 2º Pel da 2ª Cia Ind</t>
  </si>
  <si>
    <t>GABRIELA CALLEGARI CARNEIRO</t>
  </si>
  <si>
    <t>Serragem de madeira do tipo maravalha, seca, produzida exclusivamente para cama de baia de animais.</t>
  </si>
  <si>
    <t>Serviço de limpeza das instalações</t>
  </si>
  <si>
    <t>Material para manutenção predial</t>
  </si>
  <si>
    <t>Serviços de manutenção predial</t>
  </si>
  <si>
    <t>Medicamentos para administração em semoventes equinos</t>
  </si>
  <si>
    <t>Material de uso zootécnico para o BAC</t>
  </si>
  <si>
    <t>Serviços veterinários diversos para o RPMont</t>
  </si>
  <si>
    <t>Contratação de empresa para realização de concurso público para o CFSd</t>
  </si>
  <si>
    <t>Contrato de fornecimento de alimentação para os internos custodiados no Presídio Militar da PMES.</t>
  </si>
  <si>
    <t>Ração para semoventes caninos.</t>
  </si>
  <si>
    <t>Locação de imóvel para abrigar o DPM do Bairro da Penha durante a construção da nova Sede.</t>
  </si>
  <si>
    <t>Poltronas diversas para escritório</t>
  </si>
  <si>
    <t>Equino para emprego em policiamento ostensivo montado</t>
  </si>
  <si>
    <t>Material de encilhamento</t>
  </si>
  <si>
    <t xml:space="preserve">Contentor de 240 litros em polietileno de alta densidade </t>
  </si>
  <si>
    <t>Seguro predial anual contra incêndio - 3ª Cia do 7º BPM</t>
  </si>
  <si>
    <t>Prestação de serviço móvel pessoal de longa distância</t>
  </si>
  <si>
    <t>Manutenção do servidor da Control One</t>
  </si>
  <si>
    <t>Despesas com fornecimento de água e esgoto (taxas e afins)</t>
  </si>
  <si>
    <t>Veículo tipo Caminhão Truck  para transporte de equinos</t>
  </si>
  <si>
    <t>Instrumentos de Menor Potencial Ofensivo: munições químicas</t>
  </si>
  <si>
    <t>Instrumentos de Menor Potencial Ofensivo: munições químicas espargidor</t>
  </si>
  <si>
    <t>Purificadores de tamanhos diversos (bebedouro)</t>
  </si>
  <si>
    <t>Contentor de 1.000 litros em Polietileno de média densidade</t>
  </si>
  <si>
    <t>Construção da nova sede da 3ª Cia/8º BPM - Pancas</t>
  </si>
  <si>
    <t>Construção da nova sede do 3º Pel/10ª Cia ind - Alfredo Chaves</t>
  </si>
  <si>
    <t>Descrição simplificada do objeto</t>
  </si>
  <si>
    <t>Quantidade estimada</t>
  </si>
  <si>
    <t>Classificação orçamentária (GND/elemento)</t>
  </si>
  <si>
    <t>Tipo de contratação</t>
  </si>
  <si>
    <t>Unidade administrativa responsável</t>
  </si>
  <si>
    <t>Agente de contratação</t>
  </si>
  <si>
    <t>01. janeiro</t>
  </si>
  <si>
    <t>02. fevereiro</t>
  </si>
  <si>
    <t>03. março</t>
  </si>
  <si>
    <t>05. maio</t>
  </si>
  <si>
    <t>08. agosto</t>
  </si>
  <si>
    <t>Setor demandante</t>
  </si>
  <si>
    <t>PLANO DE CONTRATAÇÕES ANUAL - 2025</t>
  </si>
  <si>
    <t>POLÍCIA MILITAR DO ESPÍRITO SANTO</t>
  </si>
  <si>
    <t>Última atualização em:</t>
  </si>
  <si>
    <t>VERSÃO:</t>
  </si>
  <si>
    <t>Publicação matérias legais em jornal de grande circulação</t>
  </si>
  <si>
    <t>cm/coluna</t>
  </si>
  <si>
    <t>Novo</t>
  </si>
  <si>
    <t>Em andamento</t>
  </si>
  <si>
    <t>JOSÉ LUIZ FERREIRA FELIPE DA SILVA</t>
  </si>
  <si>
    <t>Contrato de serviços veterinários emergenciais para semoventes caninos</t>
  </si>
  <si>
    <t>Serviços veterinários eletivos para semoventes caninos</t>
  </si>
  <si>
    <t>Serviços laboratoriais para semoventes caninos</t>
  </si>
  <si>
    <t>Serviço de gerenciamento, abastecimento, manutenção preventiva e corretiva da frota da PMES</t>
  </si>
  <si>
    <t>Serviço de fornecimento de passagens aéreas</t>
  </si>
  <si>
    <t>Locação de estrutura física para formação de alunos na APM/ES</t>
  </si>
  <si>
    <t>Despesas com fornecimento de energia elétrica</t>
  </si>
  <si>
    <t>Prorrogação</t>
  </si>
  <si>
    <t>Equipamento de Proteção e Segurança: Colete balístico</t>
  </si>
  <si>
    <t>Manutenção do Sistema de Radio-comunicação e Transceptores</t>
  </si>
  <si>
    <t xml:space="preserve">Pesticidas diversos </t>
  </si>
  <si>
    <t>Unidades diversas</t>
  </si>
  <si>
    <t>Material de consumo para expediente</t>
  </si>
  <si>
    <t>Materiais diversos para instrução de tiro (alvos, obreias, suportes e afins)</t>
  </si>
  <si>
    <t>Materiais de limpeza diversos, conservação e utensílios</t>
  </si>
  <si>
    <t>Empresa especializada na realização de concurso público com o fito de elaborar e aplicar a prova de conhecimento intelecto-profissional (PCIP) para o Curso de Habilitação de Sargentos 2025</t>
  </si>
  <si>
    <t>Ração e sal para semoventes equinos</t>
  </si>
  <si>
    <t>Gêneros alimentícios (café, açucar e adoçante)</t>
  </si>
  <si>
    <t>3.3.90.39</t>
  </si>
  <si>
    <t>3.3.90.30</t>
  </si>
  <si>
    <t>4.4.90.51</t>
  </si>
  <si>
    <t>4.4.90.52</t>
  </si>
  <si>
    <t>3.3.90.37</t>
  </si>
  <si>
    <t>3.3.90.40</t>
  </si>
  <si>
    <t>3.3.90.33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</si>
  <si>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011-R, de 12 de junho de 2024.</t>
  </si>
  <si>
    <t>Observações</t>
  </si>
  <si>
    <t>Instrumento vigente. Processo 2024-N0ZRZ9</t>
  </si>
  <si>
    <t>Instrumento vigente ARP Nº  001/2023 - 2023-1ZQ70</t>
  </si>
  <si>
    <t>Ascom</t>
  </si>
  <si>
    <t>Aquisição de Medalhas Comemorativas</t>
  </si>
  <si>
    <t>03.março</t>
  </si>
  <si>
    <t>3.3.90.31</t>
  </si>
  <si>
    <t>Aquisição de Placas de Homenagens e Honrarias</t>
  </si>
  <si>
    <t>Construção DPM Bairro da Penha</t>
  </si>
  <si>
    <t>06. junho</t>
  </si>
  <si>
    <t>07. julho</t>
  </si>
  <si>
    <t>09. setembro</t>
  </si>
  <si>
    <t>04. abril</t>
  </si>
  <si>
    <t>Inclusão mediante manifestação do setor competente (2025-W6PG89)</t>
  </si>
  <si>
    <t>Rótulos de Linha</t>
  </si>
  <si>
    <t>Total Geral</t>
  </si>
  <si>
    <t>Rótulos de Coluna</t>
  </si>
  <si>
    <t>Tosqueadeira</t>
  </si>
  <si>
    <t>Insumos para arma de incapacitação neuromuscular:cartuchos para TASER 7</t>
  </si>
  <si>
    <t>Inclusão mediante manifestação do setor competente (2025-LBSKN5). Valor unitário alterado, vide 2024-BWHLX</t>
  </si>
  <si>
    <t>Servidor/dia</t>
  </si>
  <si>
    <t>BPTran</t>
  </si>
  <si>
    <t>Aluguel de local para alocação das instalações do BPTran durante o período de reforma da Sede</t>
  </si>
  <si>
    <t>Aquisição de Pilha AA Alcalina</t>
  </si>
  <si>
    <t>Aquisição de Baterias 9V Alcalina para Etilômetro Alco Sensor IV</t>
  </si>
  <si>
    <t>7. julho</t>
  </si>
  <si>
    <t>12. dezembro</t>
  </si>
  <si>
    <t>3.3.90.47</t>
  </si>
  <si>
    <t xml:space="preserve">Valor alterado conforme e-Docs 2025-G8FB9Q e 2024-SNT0BX. </t>
  </si>
  <si>
    <r>
      <t>Unidade de medida</t>
    </r>
    <r>
      <rPr>
        <b/>
        <vertAlign val="superscript"/>
        <sz val="9"/>
        <rFont val="Arial"/>
        <family val="2"/>
      </rPr>
      <t>1</t>
    </r>
  </si>
  <si>
    <r>
      <t>Estimativa de valor unitário</t>
    </r>
    <r>
      <rPr>
        <b/>
        <vertAlign val="superscript"/>
        <sz val="9"/>
        <rFont val="Arial"/>
        <family val="2"/>
      </rPr>
      <t>2</t>
    </r>
  </si>
  <si>
    <r>
      <t>Estimativa preliminar de valor global</t>
    </r>
    <r>
      <rPr>
        <b/>
        <vertAlign val="superscript"/>
        <sz val="9"/>
        <rFont val="Arial"/>
        <family val="2"/>
      </rPr>
      <t>3</t>
    </r>
  </si>
  <si>
    <r>
      <t>Prazo</t>
    </r>
    <r>
      <rPr>
        <b/>
        <vertAlign val="superscript"/>
        <sz val="9"/>
        <rFont val="Arial"/>
        <family val="2"/>
      </rPr>
      <t>4</t>
    </r>
  </si>
  <si>
    <t>Contratação de empresa fornecedora de vale transporte para os seguintes servidores da PMES: voluntários RR, estagiários e civis.</t>
  </si>
  <si>
    <t>Soma de Estimativa preliminar de valor global3</t>
  </si>
  <si>
    <t>Persianas para escritório</t>
  </si>
  <si>
    <t>DDHPC</t>
  </si>
  <si>
    <t>Corpo Musical</t>
  </si>
  <si>
    <t>Inclusão mediante solicitação do setor competente, e-Docs 2025-90GW95.</t>
  </si>
  <si>
    <t>Incluído mediante manifestação do setor competente, conforme e-Docs (2025-VH8CJD)</t>
  </si>
  <si>
    <t>Alterado mediante solicitação do setor competente (2025-13VL4Q)</t>
  </si>
  <si>
    <t>Locação de espaço físico para a realização do CHS e CAS 2025</t>
  </si>
  <si>
    <t>Aquisição de aparelhos de ar-condicionado</t>
  </si>
  <si>
    <t>Fuzis de Assalto Multicalibre com acessórios</t>
  </si>
  <si>
    <t>Incluído mediante manifestação do setor competente (2025-44FDFR)</t>
  </si>
  <si>
    <t xml:space="preserve">Contratação de empresa para aplicar prova prática de música (5ª etapa) para concurso de Oficiais músicos </t>
  </si>
  <si>
    <t>Incluído mediante manifestação do setor competente (2025-M62CDJ c/c 2025-CFRZ6W)</t>
  </si>
  <si>
    <t>Candidatos</t>
  </si>
  <si>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Unidades diversas refere-se a abrangência de vários subtipos de unidades de medidas, tais como: rolos, pacotes, metros, litros, caixa, dentre outros, conforme necessário.</t>
    </r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</si>
  <si>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Valor estimado com base no valor médio dos itens que o objeto pode conter.</t>
    </r>
  </si>
  <si>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Estimativa preliminar de valor global referente à demanda anual (2025).</t>
    </r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</si>
  <si>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Para fins de prazo será considerado o último dia útil de cada mês.</t>
    </r>
  </si>
  <si>
    <t>Fonte de recurso: Convênio com o DETRAN-ES, conforme PCA deste órgão (atual. 15.01.2025). Demanda Incluída mediante justificativa do setor demandante (2025-SQWLTQ)</t>
  </si>
  <si>
    <t>Aquisição de uniforme com pintura para o projeto da Banda Júnior</t>
  </si>
  <si>
    <t>Mobiliários Diversos</t>
  </si>
  <si>
    <t>Inserido por solicitação do setor competente em substituição a outro item, conforme e-Docs 2025-25QRLP e 2025-4P6CQF.</t>
  </si>
  <si>
    <t xml:space="preserve">Valor alterado mediante solicitação do setor competente, conforme e-Docs 2025-25QRLP e 2025-4P6CQF. </t>
  </si>
  <si>
    <t>Lanternas táticas/dedicadas</t>
  </si>
  <si>
    <t xml:space="preserve">Valor alterado conforme e-Docs 2025-G8FB9Q, 2024-SNT0BX e 2025-LRZ943. </t>
  </si>
  <si>
    <t>Construção das salas de aulas da APM/ES</t>
  </si>
  <si>
    <t>Objeto incluído por solicitação do setor competente, conforme eDocs 2025-S1PC3G</t>
  </si>
  <si>
    <t>Aquisição de semoventes caninos para emprego em atividade policial</t>
  </si>
  <si>
    <t>-</t>
  </si>
  <si>
    <t>Objeto incluído por solicitação do setor competente, conforme eDocs 2025-4JXBPX</t>
  </si>
  <si>
    <t>Contratação de empresa para prover e instalar estrutura metálica para suporte de alvos instalados nos boxes dos estandes de tiro da APM/ES</t>
  </si>
  <si>
    <t>Aquisição de licença do softwares Plagius para detecção de plágio</t>
  </si>
  <si>
    <t>10. outubro</t>
  </si>
  <si>
    <t>Reforma da Subestação de Energia da APM</t>
  </si>
  <si>
    <t>Inclusão mediante manifestação do setor competente (2025-K8XHGN)</t>
  </si>
  <si>
    <t>Ampliação e Reforma do Stand de Tiros da APM</t>
  </si>
  <si>
    <t xml:space="preserve">Serviço Técnico de Levantamento Topográfico e Sondagem e Topografia. </t>
  </si>
  <si>
    <t xml:space="preserve">Objeto incluído em substituição à construção do BAC por solicitação do setor competente, conforme e-Docs 2025-081JQF. </t>
  </si>
  <si>
    <t>Projeto de reforma da sede da 11ª Cia Ind (Viana)</t>
  </si>
  <si>
    <t>Projeto de reforma da sede da 3º BPM (Alegre)</t>
  </si>
  <si>
    <t>Projeto de reforma da sede da 5º BPM (Aracruz)</t>
  </si>
  <si>
    <t>Projeto de reforma do Quartel do Comando Geral</t>
  </si>
  <si>
    <t>DF</t>
  </si>
  <si>
    <t xml:space="preserve">Serviços de Desmontagem e Montagem de Arquivo Deslizante </t>
  </si>
  <si>
    <t>Incluido mediante manifestação do setor competente, conforme e-Docs 2025-P208HH.</t>
  </si>
  <si>
    <t>Aquisição de Equipamentos de Solução Wi-Fi</t>
  </si>
  <si>
    <t>Incluido mediante manifestação do setor competente, conforme e-Docs 2025-ZHW101. Recursos oriundos do Crédito Suplementar e-Docs 2025-6TFBW, Decreto n° 1269-S, de 10 de junho de 2025.</t>
  </si>
  <si>
    <t xml:space="preserve">MARCO AURÉLIO ARTIGAS DA ROCHA FILHO </t>
  </si>
  <si>
    <t>Aquisição de Viaturas Caracterizadas para o Policiamento Ostensivo</t>
  </si>
  <si>
    <t>Valor alterado por solicitação do setor competente, conforme e-Docs 2025-29SV4Q/2025-0460K e Crédito Suplementar e-Docs 2025-G9LMH,  Decreto n° 1276-S, de 11 de junho de 2025.</t>
  </si>
  <si>
    <t>Contratação da EBTC para prestação de serviço de coleta, transporte, entrega de correspondência agrupada em âmbito nacional</t>
  </si>
  <si>
    <t>Demanda incluída mediante manifestação do setor competente (2025-C47K7M)</t>
  </si>
  <si>
    <t>Locação do imóvel que abrigar a Dlog 4 (DMPM)</t>
  </si>
  <si>
    <t>Locação de imóvel para abrigar a sede da 17ª Cia Ind</t>
  </si>
  <si>
    <t>Equipamentos Antibomba para o Batalhão de Missões Especiais</t>
  </si>
  <si>
    <t xml:space="preserve">Inclusão mediante manifestação do setor competente (2025-L8CF8J). </t>
  </si>
  <si>
    <t>Incluído mediante manifestação do setor competente, conforme e-Docs (2025-V9L0QX). Valor alterado conforme edocs 2025-5JX53X</t>
  </si>
  <si>
    <t>DINT</t>
  </si>
  <si>
    <t>Aquisição de solução tática para localização e identificação
de aparelhos de telefonia móvel (portátil)</t>
  </si>
  <si>
    <t>Incluido mediante manifestação do setor competente, conforme e-Docs 2025-CGRZ6C.</t>
  </si>
  <si>
    <t>Contratação de empresa para realização de exames toxicológicos de larga janela de detecção para os candidatos dos concursos de ingresso, para as promoções, para o sistema de saúde da PMES e para finalidade randômica/aleatória, conforme a Lei 3.196/78, Lei 5.455/1997, LC 910/2019, LC 911/2019, LC 962/2020, Lei Federal 14.751/23 e portarias regulamentares</t>
  </si>
  <si>
    <t>Valor alterado por solicitação do setor competente, conforme e-Docs 2025-3CPW0J e 2025-J76HKN.</t>
  </si>
  <si>
    <t>Alteração mediante manisfestação do setor competente e-Docs 2025-R1B76W.</t>
  </si>
  <si>
    <t>Muros e cercamentos</t>
  </si>
  <si>
    <t>Inclusão mediante manifestação do setor competente (2025-W6PG89). Valor alterado conforme 2025-N94TL5</t>
  </si>
  <si>
    <t>Valor global alterado em virtude de solicitação de demanda do setor demandante (2025-J9R0FW).</t>
  </si>
  <si>
    <t>Valor alterado mediante manifestação do setor competente (e-Docs 2025-FXLDBM).</t>
  </si>
  <si>
    <t>Demanda incluída mediante solicitação do setor competente (2025-CLTXVS)</t>
  </si>
  <si>
    <t>Fonte de recurso: Convênio com o DETRAN-ES, conforme PCA deste órgão (atual. 15.01.2025). Demanda Incluída mediante justificativa do setor demandante (2025-SQWLTQ). Valor alterado conforme 2025-CLTXVS</t>
  </si>
  <si>
    <t>Aquisição de viaturas compactas SUV blindadas</t>
  </si>
  <si>
    <t>Pagamento de taxa do Instituto de Pesos e Medidas do ES (IPEM-ES) para aferição de radares móveis e etilômetros ativos</t>
  </si>
  <si>
    <t>Serviço de manutenção e verificação (aferição) de etilômetro e emissão de certificado de verificação de etilômetros ativos e passivos, com fornecimento de peças e acessórios</t>
  </si>
  <si>
    <t>Munições de diversos calibres para treinamento</t>
  </si>
  <si>
    <t>3.3.90.30.19</t>
  </si>
  <si>
    <t>Material de acondicionamento e embalagem (envelopes plásticos de 
segurança e fechadura biométrica)</t>
  </si>
  <si>
    <t>Inserido mediante demanda do setor competente, e-Docs (2025-CMM520)</t>
  </si>
  <si>
    <t>Incluido mediante manifestação do setor competente, conforme e-Docs 2025-XSND5T.</t>
  </si>
  <si>
    <t>CPOE</t>
  </si>
  <si>
    <t>Serviço de manutenção corretiva de aeronaves não tripuladas</t>
  </si>
  <si>
    <t>Inclusão mediante manifestação do setor competente (2025-LSTWJB)</t>
  </si>
  <si>
    <t>VANT</t>
  </si>
  <si>
    <t>Aquisição de dispositivos tablets</t>
  </si>
  <si>
    <t>Proteção Plástica para cédulas de identidade funcional policial militar: Filme POLIESTER POLASEAL 7 080x110MM</t>
  </si>
  <si>
    <t>Incluído mediante manifestação do setor, vide 2025-VX7DB6 e 2025-1K8VJ9</t>
  </si>
  <si>
    <t>CAP QOCPM Marcelo Pain Maciel Filho</t>
  </si>
  <si>
    <t>CAP QOCPM Paulo Sergio Rocha Gomes</t>
  </si>
  <si>
    <t>BPMA</t>
  </si>
  <si>
    <t>Incluído mediante manifestação do setor competente (2025-K8L4C7). Recursos proveniente do convênio com o FUNDEMA/ES</t>
  </si>
  <si>
    <t>Certificados do PROEFAS/BPMA</t>
  </si>
  <si>
    <t>Cartilhas para aplicação do PROEFAS/BPMA</t>
  </si>
  <si>
    <t>Camisetas para o PROEFAS/BPMA</t>
  </si>
  <si>
    <t>Banners educativos para o PROEFAS/BPMA</t>
  </si>
  <si>
    <t>Clipes em desenho animado 2D para o PROEFAS/BPMA</t>
  </si>
  <si>
    <t>Kit completo de sonorização para o PROEFAS/BPMA</t>
  </si>
  <si>
    <t>Fantasia da mascote do PROEFAS/BPMA</t>
  </si>
  <si>
    <t>Valor alterado mediante manifestação do setor competente, conforme e-Docs (2025-8D5PBM e 2025-8JVDNT)</t>
  </si>
  <si>
    <t>Valor alterado mediante manifestação do setor competente, conforme e-Docs (2025-8JVDNT)</t>
  </si>
  <si>
    <t>Valor alterado mediante manifestação do setor competente (2025-MGVC6Z)</t>
  </si>
  <si>
    <t>Valor alterado mediante solicitação do setor competente, conforme e-Docs 2025-WF0J6K</t>
  </si>
  <si>
    <t>Inclusão mediante solicitação do setor competente, e-Docs 2025-BRC6PK</t>
  </si>
  <si>
    <t>Data alterada vide 2025-BRC6PK</t>
  </si>
  <si>
    <t>Valor alterado conforme e-Docs 2025-G8FB9Q e 2024-SNT0BX. Suplementado vide 2025-PVT31N</t>
  </si>
  <si>
    <t>Valor alterado vide 2025-N6VQ91</t>
  </si>
  <si>
    <t>Demanda inserida mediante solicitação do setor competente, e-Docs 2025-LZFG0V e 2025-ZBD8DB. Descrição alterada conforme 2025-N94TL5. Valor alterado vide 2025-NF5BSF</t>
  </si>
  <si>
    <t>Valor global alterado em virtude de solicitação de demanda do setor demandante (e-Docs 2025-90GW95). Valor alterado vide 2025-NF5BSF</t>
  </si>
  <si>
    <t>Alterado mediante manifestação do setor competente, conforme e-Docs 2025-NRLGCL. Valor alterado vide 2025-9LXQJS</t>
  </si>
  <si>
    <t xml:space="preserve">Instrumento vigente. Processo 2024-N0ZRZ9
Solicitação de Suplementação oriundo do setor competente, conforme e-docs 2025-S72VC1 </t>
  </si>
  <si>
    <t>Aquisição de Equipamentos de Sonorização</t>
  </si>
  <si>
    <t>Periféricos para Equipamentos de Sonorização</t>
  </si>
  <si>
    <t>11.nov</t>
  </si>
  <si>
    <t>Incluído mediante manifestação do setor competente, conforme e-Docs (2025-9CHK14)</t>
  </si>
  <si>
    <t>Valor alterado vide decreto 2245-S de 16/10/2025.</t>
  </si>
  <si>
    <t>Smartphone</t>
  </si>
  <si>
    <t>Incluído mediante manifestação do setor competente, conforme e-Docs 2025-28S0M6.</t>
  </si>
  <si>
    <t>Incluído mediante manifestação do setor competente, conforme e-Docs 2025-S28SKP.</t>
  </si>
  <si>
    <t>Rádio Portátil</t>
  </si>
  <si>
    <t xml:space="preserve">
Gabinetes Outdoor Antivandalismo</t>
  </si>
  <si>
    <t>Majoração mediante manifestação do setor vide e-Docs 2025-1W52TR, referente ao Processo e-Docs 2025-X12M5</t>
  </si>
  <si>
    <t>Incluido mediante manifestação do setor competente, conforme e-Docs 2025-ZZL3DR. Recursos oriundos do Crédito Suplementar e-Docs 2025-6TFBW, Decreto n° 1269-S, de 10 de junho de 2025.. Valor alterado conforme termo de cooperação 2025-XV1G54.Suplementado mediante liberação do Crédito Suplementar, vide Decreto nº 2420-S, de 04 de novembro de 2025</t>
  </si>
  <si>
    <t xml:space="preserve"> Objeto incluído mediante solicitação de demanda do setor competente, e-Docs 2025-3JJJP4 e 2025-W16999. Valor alterado vide 2025-NF5BSF e 2025-BGLCS8.</t>
  </si>
  <si>
    <t>Aquisição de Moedas Comemorativas</t>
  </si>
  <si>
    <t>Objeto incluído por solicitação do setor competente, vide 2025-RBLC55</t>
  </si>
  <si>
    <t>Aquisição de dispositivo tático para coleta de dados em campo</t>
  </si>
  <si>
    <t>Aquisição de plataforma de gerenciamento de dispositivo tático para coleta de dados em campo</t>
  </si>
  <si>
    <t>Aquisição de liceça permanente de software de buscas avançadas em múltiplas bases de dados coletados pelos dispositivos táticos</t>
  </si>
  <si>
    <t>Aquisição de Kit Tático multimissão para captação e transmissão de áudio, vídeo e GPS</t>
  </si>
  <si>
    <t>Aquisição de solução para gravação e transmissão de áudio, vídeo e GPS</t>
  </si>
  <si>
    <t>Aquisição de licença permanente de Servidor de vídeo para gerenciamento da solução de gravação e transmissão de áudio, vídeo e GPS</t>
  </si>
  <si>
    <t>Aquisição de microfone multicanais com compartimentação de canais, vídeo de referência e software para tratamento de cenas.</t>
  </si>
  <si>
    <t>Aquisição de solução para bloqueio de microfones e gravações de áudio.</t>
  </si>
  <si>
    <t>Objeto incluído por solicitação do setor competente, vide 2025-RBLC55. Fonte dos recursos: FUNREPOM</t>
  </si>
  <si>
    <t>DLOG-SECRETARIA</t>
  </si>
  <si>
    <t>Publicações em Imprensa Oficial do Estado do Espírito Santo (DIO/ES)</t>
  </si>
  <si>
    <t>Demanda incluída mediante solicitação do setor competente (2025-16TC15)</t>
  </si>
  <si>
    <t>Motosserra</t>
  </si>
  <si>
    <t>SOPRADOR COSTAL</t>
  </si>
  <si>
    <t xml:space="preserve">ROÇADEIRA </t>
  </si>
  <si>
    <t>COMPRESSOR DE AR 50L</t>
  </si>
  <si>
    <t>Tablet</t>
  </si>
  <si>
    <t xml:space="preserve">Viatura Caracterizada de Médio Porte </t>
  </si>
  <si>
    <t>Projetor interativo</t>
  </si>
  <si>
    <t>Incluído mediante manifestação do setor competente (2025-XW87G5). Fonte dos recursos: Conv. IDAF</t>
  </si>
  <si>
    <r>
      <rPr>
        <b/>
        <sz val="16"/>
        <color rgb="FFFFFF00"/>
        <rFont val="Arial"/>
        <family val="2"/>
      </rPr>
      <t>012/2025</t>
    </r>
    <r>
      <rPr>
        <b/>
        <sz val="16"/>
        <rFont val="Arial"/>
        <family val="2"/>
      </rPr>
      <t xml:space="preserve"> </t>
    </r>
  </si>
  <si>
    <t>01.01</t>
  </si>
  <si>
    <t>Incluído mediante manifestação do setor competente, conforme e-Docs 2025-0KLB9X.</t>
  </si>
  <si>
    <t>Aquisição de Quadriciclos para Policiamento Ostensivo</t>
  </si>
  <si>
    <t xml:space="preserve">Incluído mediante liberação do Crédito Suplementar promovido pelo Governo do Estado do Espírito Santo por meio da Secretaria de Estado de Economia e Planejamento, formalizado pelo Decreto nº 2420-S, de 04 de novembro de 2025, e publicado ao Diário Oficial do Estado (ES) no dia 05 de novembro de 2025. 
Alterado mediante solicitação do setor competente para a majoração do valor, conforme e-Docs 2025-NRSTJ4. </t>
  </si>
  <si>
    <t xml:space="preserve">Alterado mediante manifestação do setor competente, conforme e-Docs 2025-0QQFMF. 
Alteração de REDUÇÃO DO VALOR mediante manifestação da Diretoria de Saúde, conforme e-Docs 2025-T1T85W.
</t>
  </si>
  <si>
    <t>Caminhão para logística</t>
  </si>
  <si>
    <t>11.novembro</t>
  </si>
  <si>
    <t>Incluído por manifestação do setor competente (2025-PWWTMD). Valor e data alterado vide 2025-BRC6PK.
Alteração do valor mediante manifestação do setor competente, conforme e-Docs 2025-WC2GB8.</t>
  </si>
  <si>
    <t>Aquisição de Viatura Caracterizada tipo caminhonete SUV</t>
  </si>
  <si>
    <t>Aeronave Remotamente Pilotada (Drone)</t>
  </si>
  <si>
    <t>Fonte de recurso: Convênio com o DETRAN-ES, conforme PCA deste órgão (atual. 15.01.2025). Demanda Incluída mediante justificativa do setor demandante (2025-SQWLTQ). Valor alterado conforme 2025-CLTXVS  e 2025-6275RB</t>
  </si>
  <si>
    <t>Demanda incluída mediante solicitação do setor competente (2025-CLTXVS)  e 2025-6275RB</t>
  </si>
  <si>
    <t>Utensílios de copa e cozinha</t>
  </si>
  <si>
    <t>Valor reduzido conforme 2025-BKVP0G</t>
  </si>
  <si>
    <t>Valor reduzido mediante solicitação do setor demandante, conforme edocs 2025-CFRZ6W. 
Valor alterado vide decreto 2245-S de 16/10/2025. 
Valor reduzido mediante solicitação do setor, conforme e-docs 2025-XR2CL0</t>
  </si>
  <si>
    <t>Inserido mediante demanda do setor competente, e-Docs 2025-MLPKMD</t>
  </si>
  <si>
    <t>Inserido mediante demanda do setor competente, e-Docs 2025-TX3304, 2025-NQT5ZR E 2025-BH93F. Aquisição via Crédito Suplementar. 
Majoração mediante demanda do setor, e -Docs 2025-MLPKMD</t>
  </si>
  <si>
    <t xml:space="preserve">Valor global alterado em virtude de solicitação de demanda do setor demandante (2025-J9R0FW e 2025-WF0J6K).
Valor global alterado mediante solicitação do setor demandante, conforme e-Docs 2025-3D56C8. </t>
  </si>
  <si>
    <t xml:space="preserve">Valor global alterado em virtude de solicitação de demanda do setor demandante (2025-J9R0FW). 
Valor global alterado mediante solicitação do setor demandante, conforme e-Docs 2025-3D56C8. </t>
  </si>
  <si>
    <t>Valor alterado, conforme e-Docs 2025-G8FB9Q e 2024-SNT0BX. 
Suplementação do valor mediante manifestação do setor, coforme e-docs 2025-9P5997.</t>
  </si>
  <si>
    <t>Incluído mediante manifestação do setor competente, e-docs 2025-B7DB86.
Recurso proveniente do convênio com o SERD</t>
  </si>
  <si>
    <t>Incluído mediante manifestação do setor competente e-docs 2025-B7DB86.
Recurso proveniente do convênio com o SERD</t>
  </si>
  <si>
    <t>Valor alterado mediante manifestação do setor competente (2025-MGVC6Z). 
Valor reduzido conforme edocs 2025-X8FSZR</t>
  </si>
  <si>
    <t>Incluído mediante manifestação do setor competente (2025-6RLQBJ). 
Valor reduzido conforme 2025-NNP6MD</t>
  </si>
  <si>
    <t>Valor alterado mediante manifestação do setor competente, conforme e-Docs (2025-84BNQ4). 
Valor reduzido conforme 2025-BKVP0G</t>
  </si>
  <si>
    <t>Valor alterado mediante manifestação do setor competente, conforme e-Docs (2025-84BNQ4).
 Valor reduzido conforme 2025-BKVP0G</t>
  </si>
  <si>
    <t>24.11.2025</t>
  </si>
  <si>
    <t>Aquisição de Capas de Colete Balístico</t>
  </si>
  <si>
    <t>Inserido mediante manifestação do setor competente, conforme E-docs 2025-HNL2XH.
Participação no contrato da 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</si>
</sst>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"/>
  </numFmts>
  <fonts count="25">
    <font>
      <sz val="1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36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6"/>
      <color rgb="FFFFFF0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1"/>
    <xf numFmtId="0" fontId="1" fillId="0" borderId="1"/>
    <xf numFmtId="0" fontId="2" fillId="0" borderId="1"/>
    <xf numFmtId="0" fontId="2" fillId="0" borderId="1"/>
    <xf numFmtId="0" fontId="5" fillId="0" borderId="1"/>
    <xf numFmtId="0" fontId="6" fillId="0" borderId="1"/>
  </cellStyleXfs>
  <cellXfs count="7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49" fontId="19" fillId="0" borderId="2" xfId="1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19" fillId="0" borderId="3" xfId="1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0" fillId="0" borderId="0" xfId="0" applyNumberFormat="1"/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7" fontId="19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164" fontId="19" fillId="0" borderId="5" xfId="2" applyNumberFormat="1" applyFont="1" applyBorder="1" applyAlignment="1">
      <alignment horizontal="center" vertical="center" wrapText="1"/>
    </xf>
    <xf numFmtId="17" fontId="19" fillId="0" borderId="1" xfId="0" applyNumberFormat="1" applyFont="1" applyBorder="1" applyAlignment="1">
      <alignment horizontal="center" vertical="center" wrapText="1"/>
    </xf>
    <xf numFmtId="164" fontId="19" fillId="0" borderId="2" xfId="2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3" fontId="24" fillId="0" borderId="2" xfId="0" applyNumberFormat="1" applyFont="1" applyBorder="1" applyAlignment="1" applyProtection="1">
      <alignment horizontal="center" vertical="center" wrapText="1"/>
      <protection locked="0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3" fontId="24" fillId="0" borderId="4" xfId="0" applyNumberFormat="1" applyFont="1" applyBorder="1" applyAlignment="1" applyProtection="1">
      <alignment horizontal="center" vertical="center" wrapText="1"/>
      <protection locked="0"/>
    </xf>
    <xf numFmtId="164" fontId="24" fillId="0" borderId="11" xfId="0" applyNumberFormat="1" applyFont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Border="1" applyAlignment="1">
      <alignment horizontal="center" vertical="center" wrapText="1"/>
    </xf>
    <xf numFmtId="17" fontId="19" fillId="0" borderId="3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8" fontId="19" fillId="0" borderId="5" xfId="0" applyNumberFormat="1" applyFont="1" applyBorder="1" applyAlignment="1">
      <alignment horizontal="center" vertical="center"/>
    </xf>
    <xf numFmtId="17" fontId="19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</cellXfs>
  <cellStyles count="8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  <cellStyle name="Normal 4" xfId="6" xr:uid="{00000000-0005-0000-0000-000004000000}"/>
    <cellStyle name="Normal 5" xfId="7" xr:uid="{00000000-0005-0000-0000-000005000000}"/>
    <cellStyle name="Normal 6" xfId="5" xr:uid="{00000000-0005-0000-0000-000006000000}"/>
    <cellStyle name="Normal 8" xfId="4" xr:uid="{00000000-0005-0000-0000-000007000000}"/>
  </cellStyles>
  <dxfs count="23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colors>
    <mruColors>
      <color rgb="FFB889DB"/>
      <color rgb="FFFFB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224305</xdr:colOff>
      <xdr:row>0</xdr:row>
      <xdr:rowOff>100854</xdr:rowOff>
    </xdr:from>
    <xdr:to>
      <xdr:col>1</xdr:col>
      <xdr:colOff>247650</xdr:colOff>
      <xdr:row>2</xdr:row>
      <xdr:rowOff>68540</xdr:rowOff>
    </xdr:to>
    <xdr:pic>
      <xdr:nvPicPr>
        <xdr:cNvPr id="4" name="Imagem 3" descr="Brasão do Estado do Espírito Santo">
          <a:extLst>
            <a:ext uri="{FF2B5EF4-FFF2-40B4-BE49-F238E27FC236}">
              <a16:creationId xmlns:a16="http://schemas.microsoft.com/office/drawing/2014/main" id="{F69DE5A0-4EF4-C05A-1C8B-C35418E5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05" y="100854"/>
          <a:ext cx="1045118" cy="110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852263</xdr:colOff>
      <xdr:row>0</xdr:row>
      <xdr:rowOff>50427</xdr:rowOff>
    </xdr:from>
    <xdr:to>
      <xdr:col>11</xdr:col>
      <xdr:colOff>1862474</xdr:colOff>
      <xdr:row>2</xdr:row>
      <xdr:rowOff>216495</xdr:rowOff>
    </xdr:to>
    <xdr:pic>
      <xdr:nvPicPr>
        <xdr:cNvPr id="5" name="Imagem 4" descr="logomarca">
          <a:extLst>
            <a:ext uri="{FF2B5EF4-FFF2-40B4-BE49-F238E27FC236}">
              <a16:creationId xmlns:a16="http://schemas.microsoft.com/office/drawing/2014/main" id="{3CBD8F58-162F-2F1D-3004-2E0E9CC2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9713" y="50427"/>
          <a:ext cx="1010211" cy="1299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5975.591889930554" createdVersion="8" refreshedVersion="8" minRefreshableVersion="3" recordCount="141" xr:uid="{5B959484-35C5-4BEA-ACD1-338B13D6F4C6}">
  <cacheSource type="worksheet">
    <worksheetSource name="Tabela1143142022"/>
  </cacheSource>
  <cacheFields count="12">
    <cacheField name="Setor demandante" numFmtId="0">
      <sharedItems count="23">
        <s v="Aj Geral"/>
        <s v="Ascom"/>
        <s v="BAC"/>
        <s v="BPMA"/>
        <s v="BPTran"/>
        <s v="Corpo Musical"/>
        <s v="CORREGEDORIA"/>
        <s v="CPL"/>
        <s v="CPOE"/>
        <s v="DAF"/>
        <s v="DDHPC"/>
        <s v="DE"/>
        <s v="DF"/>
        <s v="DINT"/>
        <s v="DLOG2-DCI"/>
        <s v="DLOG-SECRETARIA"/>
        <s v="DLOG2-DEAO"/>
        <s v="DLOG3"/>
        <s v="DLOG4"/>
        <s v="DRH"/>
        <s v="DTIC"/>
        <s v="Prefeitura Militar"/>
        <s v="RPMont"/>
      </sharedItems>
    </cacheField>
    <cacheField name="Descrição simplificada do objeto" numFmtId="0">
      <sharedItems longText="1"/>
    </cacheField>
    <cacheField name="Unidade de medida1" numFmtId="0">
      <sharedItems/>
    </cacheField>
    <cacheField name="Quantidade estimada" numFmtId="3">
      <sharedItems containsSemiMixedTypes="0" containsString="0" containsNumber="1" minValue="1" maxValue="237211.66666666666"/>
    </cacheField>
    <cacheField name="Estimativa de valor unitário2" numFmtId="0">
      <sharedItems containsMixedTypes="1" containsNumber="1" minValue="0.17" maxValue="3650000"/>
    </cacheField>
    <cacheField name="Estimativa preliminar de valor global3" numFmtId="0">
      <sharedItems containsSemiMixedTypes="0" containsString="0" containsNumber="1" minValue="1000" maxValue="41952073.630000003"/>
    </cacheField>
    <cacheField name="Tipo de contratação" numFmtId="0">
      <sharedItems/>
    </cacheField>
    <cacheField name="Prazo4" numFmtId="0">
      <sharedItems/>
    </cacheField>
    <cacheField name="Classificação orçamentária (GND/elemento)" numFmtId="0">
      <sharedItems count="12">
        <s v="3.3.90.39"/>
        <s v="3.3.90.31"/>
        <s v="4.4.90.52"/>
        <s v="3.3.90.30"/>
        <s v="3.3.90.47"/>
        <s v="3.3.90.33"/>
        <s v="3.3.90.40"/>
        <s v="4.4.90.51"/>
        <s v="3.3.90.30.19"/>
        <s v="01.01"/>
        <s v="3.3.90.37"/>
        <s v="3.3.90.49" u="1"/>
      </sharedItems>
    </cacheField>
    <cacheField name="Unidade administrativa responsável" numFmtId="0">
      <sharedItems/>
    </cacheField>
    <cacheField name="Agente de contratação" numFmtId="0">
      <sharedItems/>
    </cacheField>
    <cacheField name="Observações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Contratação da EBTC para prestação de serviço de coleta, transporte, entrega de correspondência agrupada em âmbito nacional"/>
    <s v="Ano"/>
    <n v="1"/>
    <n v="80000"/>
    <n v="80000"/>
    <s v="Em andamento"/>
    <s v="Não se aplica"/>
    <x v="0"/>
    <s v="PMES"/>
    <s v="CAP QOCPM Marcelo Pain Maciel Filho"/>
    <m/>
  </r>
  <r>
    <x v="1"/>
    <s v="Aquisição de Moedas Comemorativas"/>
    <s v="Unidade"/>
    <n v="100"/>
    <n v="190"/>
    <n v="19000"/>
    <s v="Novo"/>
    <s v="03.março"/>
    <x v="1"/>
    <s v="PMES"/>
    <s v="CAP QOCPM Marcelo Pain Maciel Filho"/>
    <s v="Alterado mediante solicitação do setor competente (2025-13VL4Q)"/>
  </r>
  <r>
    <x v="1"/>
    <s v="Aquisição de Medalhas Comemorativas"/>
    <s v="Unidade"/>
    <n v="190"/>
    <n v="315"/>
    <n v="59850"/>
    <s v="Novo"/>
    <s v="03. março"/>
    <x v="1"/>
    <s v="PMES"/>
    <s v="CAP QOCPM Marcelo Pain Maciel Filho"/>
    <s v="Alterado mediante solicitação do setor competente (2025-13VL4Q)"/>
  </r>
  <r>
    <x v="1"/>
    <s v="Aquisição de Placas de Homenagens e Honrarias"/>
    <s v="Unidade"/>
    <n v="32"/>
    <n v="420"/>
    <n v="13440"/>
    <s v="Novo"/>
    <s v="03. março"/>
    <x v="1"/>
    <s v="PMES"/>
    <s v="CAP QOCPM Marcelo Pain Maciel Filho"/>
    <s v="Alterado mediante solicitação do setor competente (2025-13VL4Q)"/>
  </r>
  <r>
    <x v="2"/>
    <s v="Aquisição de semoventes caninos para emprego em atividade policial"/>
    <s v="Unidade"/>
    <n v="14"/>
    <s v="-"/>
    <n v="438300"/>
    <s v="Novo"/>
    <s v="05. maio"/>
    <x v="2"/>
    <s v="PMES"/>
    <s v="CAP QOCPM Paulo Sergio Rocha Gomes"/>
    <s v="Objeto incluído por solicitação do setor competente, conforme eDocs 2025-4JXBPX"/>
  </r>
  <r>
    <x v="2"/>
    <s v="Contrato de serviços veterinários emergenciais para semoventes caninos"/>
    <s v="Ano"/>
    <n v="1"/>
    <n v="200000"/>
    <n v="200000"/>
    <s v="Prorrogação"/>
    <s v="08. agosto"/>
    <x v="0"/>
    <s v="PMES"/>
    <s v="CAP QOCPM Paulo Sergio Rocha Gomes"/>
    <s v="Valor global alterado em virtude de solicitação de demanda do setor demandante (2025-J9R0FW)."/>
  </r>
  <r>
    <x v="2"/>
    <s v="Material de uso zootécnico para o BAC"/>
    <s v="Ano"/>
    <n v="1"/>
    <n v="240000"/>
    <n v="240000"/>
    <s v="Novo"/>
    <s v="03. março"/>
    <x v="3"/>
    <s v="PMES"/>
    <s v="CAP QOCPM Paulo Sergio Rocha Gomes"/>
    <s v="Valor alterado mediante solicitação do setor competente, conforme e-Docs 2025-WF0J6K"/>
  </r>
  <r>
    <x v="2"/>
    <s v="Ração para semoventes caninos."/>
    <s v="Ano"/>
    <n v="1"/>
    <n v="400000"/>
    <n v="400000"/>
    <s v="Prorrogação"/>
    <s v="11. novembro"/>
    <x v="3"/>
    <s v="PMES"/>
    <s v="CAP QOCPM Paulo Sergio Rocha Gomes"/>
    <m/>
  </r>
  <r>
    <x v="2"/>
    <s v="Serviços laboratoriais para semoventes caninos"/>
    <s v="Ano"/>
    <n v="1"/>
    <n v="60000"/>
    <n v="60000"/>
    <s v="Prorrogação"/>
    <s v="08. agosto"/>
    <x v="0"/>
    <s v="PMES"/>
    <s v="CAP QOCPM Paulo Sergio Rocha Gomes"/>
    <s v="Valor global alterado em virtude de solicitação de demanda do setor demandante (2025-J9R0FW)."/>
  </r>
  <r>
    <x v="2"/>
    <s v="Serviços veterinários eletivos para semoventes caninos"/>
    <s v="Ano"/>
    <n v="1"/>
    <n v="200000"/>
    <n v="200000"/>
    <s v="Novo"/>
    <s v="03. março"/>
    <x v="0"/>
    <s v="PMES"/>
    <s v="CAP QOCPM Paulo Sergio Rocha Gomes"/>
    <s v="Valor global alterado em virtude de solicitação de demanda do setor demandante (2025-J9R0FW e 2025-WF0J6K)."/>
  </r>
  <r>
    <x v="3"/>
    <s v="Motosserra"/>
    <s v="Unidade"/>
    <n v="8"/>
    <n v="1500"/>
    <n v="12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SOPRADOR COSTAL"/>
    <s v="Unidade"/>
    <n v="1"/>
    <n v="3000"/>
    <n v="3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ROÇADEIRA "/>
    <s v="Unidade"/>
    <n v="1"/>
    <n v="3000"/>
    <n v="3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COMPRESSOR DE AR 50L"/>
    <s v="Unidade"/>
    <n v="1"/>
    <n v="2000"/>
    <n v="2000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Tablet"/>
    <s v="Unidade"/>
    <n v="20"/>
    <n v="4800.82"/>
    <n v="96016.4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Viatura Caracterizada de Médio Porte "/>
    <s v="Unidade"/>
    <n v="2"/>
    <n v="183657.24"/>
    <n v="367314.48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Projetor interativo"/>
    <s v="Unidade"/>
    <n v="1"/>
    <n v="31999.9"/>
    <n v="31999.9"/>
    <s v="Novo"/>
    <s v="11. novembro"/>
    <x v="2"/>
    <s v="PMES"/>
    <s v="CAP QOCPM Paulo Sergio Rocha Gomes"/>
    <s v="Incluído mediante manifestação do setor competente (2025-XW87G5). Fonte dos recursos: Conv. IDAF"/>
  </r>
  <r>
    <x v="3"/>
    <s v="Banners educativos para o PROEFAS/BPMA"/>
    <s v="Unidade"/>
    <n v="25"/>
    <n v="68"/>
    <n v="170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amisetas para o PROEFAS/BPMA"/>
    <s v="Unidade"/>
    <n v="3000"/>
    <n v="32.9"/>
    <n v="9870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artilhas para aplicação do PROEFAS/BPMA"/>
    <s v="Unidade"/>
    <n v="3000"/>
    <n v="8.6999999999999993"/>
    <n v="26099.999999999996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ertificados do PROEFAS/BPMA"/>
    <s v="Unidade"/>
    <n v="3000"/>
    <n v="1.32"/>
    <n v="396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Clipes em desenho animado 2D para o PROEFAS/BPMA"/>
    <s v="Unidade"/>
    <n v="3"/>
    <n v="20000"/>
    <n v="60000"/>
    <s v="Novo"/>
    <s v="11. novembro"/>
    <x v="0"/>
    <s v="PMES"/>
    <s v="CAP QOCPM Paulo Sergio Rocha Gomes"/>
    <s v="Incluído mediante manifestação do setor competente (2025-K8L4C7). Recursos proveniente do convênio com o FUNDEMA/ES"/>
  </r>
  <r>
    <x v="3"/>
    <s v="Fantasia da mascote do PROEFAS/BPMA"/>
    <s v="Unidade"/>
    <n v="2"/>
    <n v="7000"/>
    <n v="14000"/>
    <s v="Novo"/>
    <s v="11. novembro"/>
    <x v="3"/>
    <s v="PMES"/>
    <s v="CAP QOCPM Paulo Sergio Rocha Gomes"/>
    <s v="Incluído mediante manifestação do setor competente (2025-K8L4C7). Recursos proveniente do convênio com o FUNDEMA/ES"/>
  </r>
  <r>
    <x v="3"/>
    <s v="Kit completo de sonorização para o PROEFAS/BPMA"/>
    <s v="Unidade"/>
    <n v="1"/>
    <n v="18136"/>
    <n v="18136"/>
    <s v="Novo"/>
    <s v="11. novembro"/>
    <x v="2"/>
    <s v="PMES"/>
    <s v="CAP QOCPM Paulo Sergio Rocha Gomes"/>
    <s v="Incluído mediante manifestação do setor competente (2025-K8L4C7). Recursos proveniente do convênio com o FUNDEMA/ES"/>
  </r>
  <r>
    <x v="4"/>
    <s v="Aluguel de local para alocação das instalações do BPTran durante o período de reforma da Sede"/>
    <s v="Mês"/>
    <n v="5"/>
    <n v="96000"/>
    <n v="480000"/>
    <s v="Novo"/>
    <s v="06. junho"/>
    <x v="0"/>
    <s v="PMES"/>
    <s v="CAP QOCPM Marcelo Pain Maciel Filho"/>
    <s v="Fonte de recurso: Convênio com o DETRAN-ES, conforme PCA deste órgão (atual. 15.01.2025). Demanda Incluída mediante justificativa do setor demandante (2025-SQWLTQ). Valor alterado conforme 2025-CLTXVS"/>
  </r>
  <r>
    <x v="4"/>
    <s v="Aquisição de Baterias 9V Alcalina para Etilômetro Alco Sensor IV"/>
    <s v="Unidade"/>
    <n v="500"/>
    <n v="10"/>
    <n v="5000"/>
    <s v="Novo"/>
    <s v="7. julho"/>
    <x v="3"/>
    <s v="PMES"/>
    <s v="CAP QOCPM Marcelo Pain Maciel Filho"/>
    <s v="Fonte de recurso: Convênio com o DETRAN-ES, conforme PCA deste órgão (atual. 15.01.2025). Demanda Incluída mediante justificativa do setor demandante (2025-SQWLTQ)"/>
  </r>
  <r>
    <x v="4"/>
    <s v="Aquisição de Pilha AA Alcalina"/>
    <s v="Unidade"/>
    <n v="1300"/>
    <n v="5"/>
    <n v="6500"/>
    <s v="Novo"/>
    <s v="09. setembro"/>
    <x v="3"/>
    <s v="PMES"/>
    <s v="CAP QOCPM Marcelo Pain Maciel Filho"/>
    <s v="Fonte de recurso: Convênio com o DETRAN-ES, conforme PCA deste órgão (atual. 15.01.2025). Demanda Incluída mediante justificativa do setor demandante (2025-SQWLTQ). Valor alterado conforme 2025-CLTXVS"/>
  </r>
  <r>
    <x v="4"/>
    <s v="Aquisição de semovente canino"/>
    <s v="Unidade"/>
    <n v="1"/>
    <n v="35500"/>
    <n v="35500"/>
    <s v="Novo"/>
    <s v="12. dezembro"/>
    <x v="2"/>
    <s v="PMES"/>
    <s v="CAP QOCPM Marcelo Pain Maciel Filho"/>
    <s v="Demanda incluída mediante solicitação do setor competente (2025-CLTXVS)"/>
  </r>
  <r>
    <x v="4"/>
    <s v="Aquisição de viaturas compactas SUV blindadas"/>
    <s v="Unidade"/>
    <n v="11"/>
    <n v="186112.73"/>
    <n v="2047240.03"/>
    <s v="Novo"/>
    <s v="12. dezembro"/>
    <x v="2"/>
    <s v="PMES"/>
    <s v="CAP QOCPM Marcelo Pain Maciel Filho"/>
    <s v="Demanda incluída mediante solicitação do setor competente (2025-CLTXVS)"/>
  </r>
  <r>
    <x v="4"/>
    <s v="Munições de diversos calibres para treinamento"/>
    <s v="Ano"/>
    <n v="1"/>
    <n v="2326800"/>
    <n v="2326800"/>
    <s v="Novo"/>
    <s v="12. dezembro"/>
    <x v="3"/>
    <s v="PMES"/>
    <s v="CAP QOCPM Marcelo Pain Maciel Filho"/>
    <s v="Demanda incluída mediante solicitação do setor competente (2025-CLTXVS)"/>
  </r>
  <r>
    <x v="4"/>
    <s v="Pagamento de taxa do Instituto de Pesos e Medidas do ES (IPEM-ES) para aferição de radares móveis e etilômetros ativos"/>
    <s v="Unidade"/>
    <n v="340"/>
    <n v="561.76"/>
    <n v="190998.39999999999"/>
    <s v="Novo"/>
    <s v="12. dezembro"/>
    <x v="4"/>
    <s v="PMES"/>
    <s v="CAP QOCPM Marcelo Pain Maciel Filho"/>
    <s v="Demanda incluída mediante solicitação do setor competente (2025-CLTXVS)"/>
  </r>
  <r>
    <x v="4"/>
    <s v="Passagens aéreas para participação de cursos e eventos relacionados à fiscalização de trânsito;"/>
    <s v="Unidade"/>
    <n v="6"/>
    <n v="1666.66"/>
    <n v="10000"/>
    <s v="Novo"/>
    <s v="12. dezembro"/>
    <x v="5"/>
    <s v="PMES"/>
    <s v="CAP QOCPM Marcelo Pain Maciel Filho"/>
    <s v="Demanda incluída mediante solicitação do setor competente (2025-CLTXVS)"/>
  </r>
  <r>
    <x v="4"/>
    <s v="Serviço de manutenção e verificação (aferição) de etilômetro e emissão de certificado de verificação de etilômetros ativos e passivos, com fornecimento de peças e acessórios"/>
    <s v="Unidade"/>
    <n v="340"/>
    <n v="1661.76"/>
    <n v="564998.40000000002"/>
    <s v="Novo"/>
    <s v="12. dezembro"/>
    <x v="0"/>
    <s v="PMES"/>
    <s v="CAP QOCPM Marcelo Pain Maciel Filho"/>
    <s v="Demanda incluída mediante solicitação do setor competente (2025-CLTXVS)"/>
  </r>
  <r>
    <x v="5"/>
    <s v="Aquisição de uniforme com pintura para o projeto da Banda Júnior"/>
    <s v="Unidade"/>
    <n v="300"/>
    <n v="33.33"/>
    <n v="10000"/>
    <s v="Novo"/>
    <s v="06. junho"/>
    <x v="3"/>
    <s v="PMES"/>
    <s v="CAP QOCPM Paulo Sergio Rocha Gomes"/>
    <s v="Incluído mediante manifestação do setor competente (2025-6RLQBJ) "/>
  </r>
  <r>
    <x v="6"/>
    <s v="Contrato de fornecimento de alimentação para os internos custodiados no Presídio Militar da PMES."/>
    <s v="Unidade"/>
    <n v="9200"/>
    <n v="43.84"/>
    <n v="403328.00000000006"/>
    <s v="Prorrogação"/>
    <s v="02. fevereiro"/>
    <x v="3"/>
    <s v="PMES"/>
    <s v="CAP QOCPM Paulo Sergio Rocha Gomes"/>
    <m/>
  </r>
  <r>
    <x v="7"/>
    <s v="Publicação matérias legais em jornal de grande circulação"/>
    <s v="cm/coluna"/>
    <n v="1690"/>
    <n v="11.834319526627219"/>
    <n v="20000"/>
    <s v="Prorrogação"/>
    <s v="11. novembro"/>
    <x v="0"/>
    <s v="PMES"/>
    <s v="CAP QOCPM Paulo Sergio Rocha Gomes"/>
    <m/>
  </r>
  <r>
    <x v="8"/>
    <s v="Serviço de manutenção corretiva de aeronaves não tripuladas"/>
    <s v="VANT"/>
    <n v="4"/>
    <n v="16698"/>
    <n v="66792"/>
    <s v="Novo"/>
    <s v="11. novembro"/>
    <x v="0"/>
    <s v="PMES"/>
    <s v="CAP QOCPM Marcelo Pain Maciel Filho"/>
    <s v="Inclusão mediante manifestação do setor competente (2025-LSTWJB)"/>
  </r>
  <r>
    <x v="9"/>
    <s v="Aquisição de Viaturas Caracterizadas para o Policiamento Ostensivo"/>
    <s v="Unidade"/>
    <n v="92"/>
    <n v="183657.24"/>
    <n v="16896466.079999998"/>
    <s v="Novo"/>
    <s v="11. novembro"/>
    <x v="2"/>
    <s v="PMES"/>
    <s v="CAP QOCPM Marcelo Pain Maciel Filho"/>
    <s v="Incluido mediante manifestação do setor competente, conforme e-Docs 2025-ZZL3DR. Recursos oriundos do Crédito Suplementar e-Docs 2025-6TFBW, Decreto n° 1269-S, de 10 de junho de 2025.. Valor alterado conforme termo de cooperação 2025-XV1G54.Suplementado mediante liberação do Crédito Suplementar, vide Decreto nº 2420-S, de 04 de novembro de 2025"/>
  </r>
  <r>
    <x v="9"/>
    <s v="Serviço de gerenciamento, abastecimento, manutenção preventiva e corretiva da frota da PMES"/>
    <s v="Mês"/>
    <n v="12"/>
    <n v="3496006.1358333337"/>
    <n v="41952073.630000003"/>
    <s v="Em andamento"/>
    <s v="08. agosto"/>
    <x v="0"/>
    <s v="PMES"/>
    <s v="CAP QOCPM Paulo Sergio Rocha Gomes"/>
    <s v="Alterado mediante manifestação do setor competente, conforme e-Docs 2025-NRLGCL. Valor alterado vide 2025-9LXQJS"/>
  </r>
  <r>
    <x v="10"/>
    <s v="Material gráfico para o PROERD"/>
    <s v="Unidade"/>
    <n v="21445"/>
    <n v="4.5"/>
    <n v="96500"/>
    <s v="Novo"/>
    <s v="11. novembro"/>
    <x v="3"/>
    <s v="PMES"/>
    <s v="CAP QOCPM Paulo Sergio Rocha Gomes"/>
    <s v="Incluído mediante manifestação do setor competente, conforme e-Docs 2025-2BR8GW. Valor alteração conforme 2025-4G5GK4."/>
  </r>
  <r>
    <x v="11"/>
    <s v="Aquisição de Equipamentos de Sonorização"/>
    <s v="Unidade"/>
    <n v="18"/>
    <n v="2778.66"/>
    <n v="50016"/>
    <s v="Novo"/>
    <s v="11.nov"/>
    <x v="2"/>
    <s v="PMES"/>
    <s v="CAP QOCPM Paulo Sergio Rocha Gomes"/>
    <s v="Incluído mediante manifestação do setor competente, conforme e-Docs (2025-9CHK14)"/>
  </r>
  <r>
    <x v="11"/>
    <s v="Aquisição de licença do softwares Plagius para detecção de plágio"/>
    <s v="Ano"/>
    <n v="1"/>
    <n v="1000"/>
    <n v="1000"/>
    <s v="Novo"/>
    <s v="10. outubro"/>
    <x v="6"/>
    <s v="PMES"/>
    <s v="CAP QOCPM Paulo Sergio Rocha Gomes"/>
    <s v="Incluído mediante manifestação do setor competente, conforme e-Docs (2025-V9L0QX). Valor alterado conforme edocs 2025-5JX53X"/>
  </r>
  <r>
    <x v="11"/>
    <s v="Contratação de empresa para prover e instalar estrutura metálica para suporte de alvos instalados nos boxes dos estandes de tiro da APM/ES"/>
    <s v="Ano"/>
    <n v="1"/>
    <n v="30000"/>
    <n v="30000"/>
    <s v="Novo"/>
    <s v="06. junho"/>
    <x v="2"/>
    <s v="PMES"/>
    <s v="CAP QOCPM Paulo Sergio Rocha Gomes"/>
    <s v="Valor alterado mediante manifestação do setor competente (e-Docs 2025-FXLDBM)."/>
  </r>
  <r>
    <x v="11"/>
    <s v="Locação de espaço físico para a realização do CHS e CAS 2025"/>
    <s v="Mês"/>
    <n v="7"/>
    <n v="35000"/>
    <n v="245000"/>
    <s v="Novo"/>
    <s v="06. junho"/>
    <x v="0"/>
    <s v="PMES"/>
    <s v="CAP QOCPM Paulo Sergio Rocha Gomes"/>
    <s v="Incluído mediante manifestação do setor competente, conforme e-Docs (2025-VH8CJD)"/>
  </r>
  <r>
    <x v="11"/>
    <s v="Locação de estrutura física para formação de alunos na APM/ES"/>
    <s v="Mês"/>
    <n v="6"/>
    <n v="324166.65999999997"/>
    <n v="1944999.96"/>
    <s v="Prorrogação"/>
    <s v="05. maio"/>
    <x v="0"/>
    <s v="PMES"/>
    <s v="CAP QOCPM Paulo Sergio Rocha Gomes"/>
    <m/>
  </r>
  <r>
    <x v="11"/>
    <s v="Periféricos para Equipamentos de Sonorização"/>
    <s v="Unidade"/>
    <n v="196"/>
    <n v="24.14"/>
    <n v="4732"/>
    <s v="Novo"/>
    <s v="11.nov"/>
    <x v="5"/>
    <s v="PMES"/>
    <s v="CAP QOCPM Paulo Sergio Rocha Gomes"/>
    <s v="Incluído mediante manifestação do setor competente, conforme e-Docs (2025-9CHK14)"/>
  </r>
  <r>
    <x v="11"/>
    <s v="Serviço de fornecimento de passagens aéreas"/>
    <s v="Unidade"/>
    <n v="60"/>
    <n v="2016.6666666666667"/>
    <n v="121000"/>
    <s v="Em andamento"/>
    <s v="Não se aplica"/>
    <x v="5"/>
    <s v="PMES"/>
    <s v="CAP QOCPM Paulo Sergio Rocha Gomes"/>
    <m/>
  </r>
  <r>
    <x v="12"/>
    <s v="Serviços de Desmontagem e Montagem de Arquivo Deslizante "/>
    <s v="Unidade"/>
    <n v="2"/>
    <n v="9300"/>
    <n v="18600"/>
    <s v="Novo"/>
    <s v="08. agosto"/>
    <x v="0"/>
    <s v="PMES"/>
    <s v="CAP QOCPM Marcelo Pain Maciel Filho"/>
    <s v="Incluido mediante manifestação do setor competente, conforme e-Docs 2025-P208HH."/>
  </r>
  <r>
    <x v="13"/>
    <s v="Aquisição de dispositivo tático para coleta de dados em campo"/>
    <s v="Unidade"/>
    <n v="3"/>
    <n v="507000"/>
    <n v="152100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plataforma de gerenciamento de dispositivo tático para coleta de dados em campo"/>
    <s v="Unidade"/>
    <n v="1"/>
    <n v="178000"/>
    <n v="17800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liceça permanente de software de buscas avançadas em múltiplas bases de dados coletados pelos dispositivos táticos"/>
    <s v="Unidade"/>
    <n v="2"/>
    <n v="52880"/>
    <n v="10576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microfone multicanais com compartimentação de canais, vídeo de referência e software para tratamento de cenas."/>
    <s v="Unidade"/>
    <n v="2"/>
    <n v="556000"/>
    <n v="1112000"/>
    <s v="Novo"/>
    <s v="11. novembro"/>
    <x v="2"/>
    <s v="PMES"/>
    <s v="CAP QOCPM Paulo Sergio Rocha Gomes"/>
    <s v="Objeto incluído por solicitação do setor competente, vide 2025-RBLC55. Fonte dos recursos: FUNREPOM"/>
  </r>
  <r>
    <x v="13"/>
    <s v="Aquisição de Kit Tático multimissão para captação e transmissão de áudio, vídeo e GPS"/>
    <s v="Unidade"/>
    <n v="2"/>
    <n v="384000"/>
    <n v="768000"/>
    <s v="Novo"/>
    <s v="11. novembro"/>
    <x v="2"/>
    <s v="PMES"/>
    <s v="CAP QOCPM Paulo Sergio Rocha Gomes"/>
    <s v="Objeto incluído por solicitação do setor competente, vide 2025-RBLC55"/>
  </r>
  <r>
    <x v="13"/>
    <s v="Aquisição de solução para gravação e transmissão de áudio, vídeo e GPS"/>
    <s v="Unidade"/>
    <n v="1"/>
    <n v="363000.19"/>
    <n v="363000.19"/>
    <s v="Novo"/>
    <s v="11. novembro"/>
    <x v="2"/>
    <s v="PMES"/>
    <s v="CAP QOCPM Paulo Sergio Rocha Gomes"/>
    <s v="Objeto incluído por solicitação do setor competente, vide 2025-RBLC55"/>
  </r>
  <r>
    <x v="13"/>
    <s v="Aquisição de licença permanente de Servidor de vídeo para gerenciamento da solução de gravação e transmissão de áudio, vídeo e GPS"/>
    <s v="Unidade"/>
    <n v="1"/>
    <n v="93420.65"/>
    <n v="93420.65"/>
    <s v="Novo"/>
    <s v="11. novembro"/>
    <x v="2"/>
    <s v="PMES"/>
    <s v="CAP QOCPM Paulo Sergio Rocha Gomes"/>
    <s v="Objeto incluído por solicitação do setor competente, vide 2025-RBLC55"/>
  </r>
  <r>
    <x v="13"/>
    <s v="Aquisição de solução para bloqueio de microfones e gravações de áudio."/>
    <s v="Unidade"/>
    <n v="2"/>
    <n v="136500"/>
    <n v="273000"/>
    <s v="Novo"/>
    <s v="11. novembro"/>
    <x v="2"/>
    <s v="PMES"/>
    <s v="CAP QOCPM Paulo Sergio Rocha Gomes"/>
    <s v="Objeto incluído por solicitação do setor competente, vide 2025-RBLC55"/>
  </r>
  <r>
    <x v="13"/>
    <s v="Aquisição de solução tática para localização e identificação_x000a_de aparelhos de telefonia móvel (portátil)"/>
    <s v="Unidade"/>
    <n v="1"/>
    <n v="3650000"/>
    <n v="3650000"/>
    <s v="Novo"/>
    <s v="10. outubro"/>
    <x v="2"/>
    <s v="PMES"/>
    <s v="CAP QOCPM Paulo Sergio Rocha Gomes"/>
    <s v="Incluido mediante manifestação do setor competente, conforme e-Docs 2025-CGRZ6C."/>
  </r>
  <r>
    <x v="14"/>
    <s v="Despesas com fornecimento de água e esgoto (taxas e afins)"/>
    <s v="Mês"/>
    <n v="12"/>
    <n v="136377.43"/>
    <n v="1636529.16"/>
    <s v="Em andamento"/>
    <s v="Não se aplica"/>
    <x v="0"/>
    <s v="PMES"/>
    <s v="CAP QOCPM Marcelo Pain Maciel Filho"/>
    <m/>
  </r>
  <r>
    <x v="15"/>
    <s v="Publicações em Imprensa Oficial do Estado do Espírito Santo (DIO/ES)"/>
    <s v="Mês"/>
    <n v="2"/>
    <n v="40000"/>
    <n v="80000"/>
    <s v="Novo"/>
    <s v="11. novembro"/>
    <x v="0"/>
    <s v="PMES"/>
    <s v="CAP QOCPM Marcelo Pain Maciel Filho"/>
    <s v="Demanda incluída mediante solicitação do setor competente (2025-16TC15)"/>
  </r>
  <r>
    <x v="14"/>
    <s v="Despesas com fornecimento de energia elétrica"/>
    <s v="Mês"/>
    <n v="12"/>
    <n v="426377.87000000005"/>
    <n v="5116534.4400000004"/>
    <s v="Em andamento"/>
    <s v="Não se aplica"/>
    <x v="0"/>
    <s v="PMES"/>
    <s v="CAP QOCPM Marcelo Pain Maciel Filho"/>
    <s v="Inclusão mediante solicitação do setor competente, e-Docs 2025-BRC6PK"/>
  </r>
  <r>
    <x v="14"/>
    <s v="Locação de _x000a_imóvel para Sede da _x000a_CIPE"/>
    <s v="Mês"/>
    <n v="1"/>
    <n v="61640.160000000003"/>
    <n v="61640.160000000003"/>
    <s v="Novo"/>
    <s v="12. dezembro"/>
    <x v="0"/>
    <s v="PMES"/>
    <s v="CAP QOCPM Marcelo Pain Maciel Filho"/>
    <s v="Inclusão mediante manifestação do setor competente (2025-R2MKMD). Valor e data alterado vide 2025-BRC6PK"/>
  </r>
  <r>
    <x v="14"/>
    <s v="Locação de imóvel para abrigar a sede da 17ª Cia Ind"/>
    <s v="Mês"/>
    <n v="2"/>
    <n v="43000"/>
    <n v="86000"/>
    <s v="Novo"/>
    <s v="11. novembro"/>
    <x v="0"/>
    <s v="PMES"/>
    <s v="CAP QOCPM Marcelo Pain Maciel Filho"/>
    <s v="Incluído por manifestação do setor competente (2025-PWWTMD). Valor e data alterado vide 2025-BRC6PK"/>
  </r>
  <r>
    <x v="14"/>
    <s v="Locação de imóvel para abrigar a Sede do 2º CPOR"/>
    <s v="Mês"/>
    <n v="12"/>
    <n v="8605.1999999999989"/>
    <n v="103262.39999999999"/>
    <s v="Prorrogação"/>
    <s v="01. janeiro"/>
    <x v="0"/>
    <s v="PMES"/>
    <s v="CAP QOCPM Marcelo Pain Maciel Filho"/>
    <m/>
  </r>
  <r>
    <x v="14"/>
    <s v="Locação de imóvel para abrigar o 2º Pel da 2ª Cia Ind"/>
    <s v="Mês"/>
    <n v="12"/>
    <n v="5040"/>
    <n v="60480"/>
    <s v="Prorrogação"/>
    <s v="01. janeiro"/>
    <x v="0"/>
    <s v="PMES"/>
    <s v="CAP QOCPM Marcelo Pain Maciel Filho"/>
    <m/>
  </r>
  <r>
    <x v="14"/>
    <s v="Locação de imóvel para abrigar o DPM do Bairro da Penha durante a construção da nova Sede."/>
    <s v="Mês"/>
    <n v="12"/>
    <n v="2182.3199999999997"/>
    <n v="26187.839999999997"/>
    <s v="Prorrogação"/>
    <s v="01. janeiro"/>
    <x v="0"/>
    <s v="PMES"/>
    <s v="CAP QOCPM Marcelo Pain Maciel Filho"/>
    <m/>
  </r>
  <r>
    <x v="14"/>
    <s v="Locação do imóvel que abrigar a Dlog 4 (DMPM)"/>
    <s v="Mês"/>
    <n v="12"/>
    <n v="57354.74"/>
    <n v="688256.88"/>
    <s v="Prorrogação"/>
    <s v="01. janeiro"/>
    <x v="0"/>
    <s v="PMES"/>
    <s v="CAP QOCPM Marcelo Pain Maciel Filho"/>
    <m/>
  </r>
  <r>
    <x v="14"/>
    <s v="Motor automático para portão"/>
    <s v="Unidade"/>
    <n v="1"/>
    <n v="7283"/>
    <n v="7283"/>
    <s v="Novo"/>
    <s v="08. agosto"/>
    <x v="2"/>
    <s v="PMES"/>
    <s v="CAP QOCPM Paulo Sergio Rocha Gomes"/>
    <s v="Demanda incluída mediante manifestação do setor competente (2025-B13SM1)"/>
  </r>
  <r>
    <x v="14"/>
    <s v="Seguro predial anual contra incêndio - 3ª Cia do 7º BPM"/>
    <s v="Ano"/>
    <n v="1"/>
    <n v="2000"/>
    <n v="2000"/>
    <s v="Prorrogação"/>
    <s v="12. dezembro"/>
    <x v="0"/>
    <s v="PMES"/>
    <s v="CAP QOCPM Marcelo Pain Maciel Filho"/>
    <s v="Data alterada vide 2025-BRC6PK"/>
  </r>
  <r>
    <x v="16"/>
    <s v="Ampliação e Reforma do Stand de Tiros da APM"/>
    <s v="Ano"/>
    <n v="1"/>
    <n v="499441.36"/>
    <n v="499441.36"/>
    <s v="Em andamento"/>
    <s v="11. novembro"/>
    <x v="7"/>
    <s v="PMES"/>
    <s v="GABRIELA CALLEGARI CARNEIRO"/>
    <s v=" Objeto incluído mediante solicitação de demanda do setor competente, e-Docs 2025-3JJJP4 e 2025-W16999. Valor alterado vide 2025-NF5BSF e 2025-BGLCS8."/>
  </r>
  <r>
    <x v="16"/>
    <s v="Aquisição de aparelhos de ar-condicionado"/>
    <s v="Unidade"/>
    <n v="200"/>
    <n v="4500"/>
    <n v="900000"/>
    <s v="Novo"/>
    <s v="09. setembro"/>
    <x v="2"/>
    <s v="PMES"/>
    <s v="GABRIELA CALLEGARI CARNEIRO"/>
    <s v="Inclusão mediante solicitação do setor competente, e-Docs 2025-90GW95."/>
  </r>
  <r>
    <x v="16"/>
    <s v="Construção da nova sede da 18ª Cia Ind"/>
    <s v="Ano"/>
    <n v="1"/>
    <n v="2552591.52"/>
    <n v="2552591.52"/>
    <s v="Novo"/>
    <s v="01. janeiro"/>
    <x v="7"/>
    <s v="DER-ES"/>
    <s v="JOSÉ LUIZ FERREIRA FELIPE DA SILVA"/>
    <s v="Valor alterado conforme e-Docs 2025-G8FB9Q e 2024-SNT0BX. "/>
  </r>
  <r>
    <x v="16"/>
    <s v="Construção da nova sede da 19ª Cia Ind"/>
    <s v="Ano"/>
    <n v="1"/>
    <n v="1683958.51"/>
    <n v="1683958.51"/>
    <s v="Novo"/>
    <s v="01. janeiro"/>
    <x v="7"/>
    <s v="DER-ES"/>
    <s v="JOSÉ LUIZ FERREIRA FELIPE DA SILVA"/>
    <s v="Valor alterado conforme e-Docs 2025-G8FB9Q e 2024-SNT0BX. "/>
  </r>
  <r>
    <x v="16"/>
    <s v="Construção da nova sede da 3ª Cia/8º BPM - Pancas"/>
    <s v="Ano"/>
    <n v="1"/>
    <n v="1015689.4400000001"/>
    <n v="1015689.4400000001"/>
    <s v="Novo"/>
    <s v="01. janeiro"/>
    <x v="7"/>
    <s v="DER-ES"/>
    <s v="JOSÉ LUIZ FERREIRA FELIPE DA SILVA"/>
    <s v="Valor alterado conforme e-Docs 2025-G8FB9Q e 2024-SNT0BX. Suplementado vide 2025-PVT31N"/>
  </r>
  <r>
    <x v="16"/>
    <s v="Construção da nova sede do 3º Pel/10ª Cia ind - Alfredo Chaves"/>
    <s v="Ano"/>
    <n v="1"/>
    <n v="523272.01"/>
    <n v="523272.01"/>
    <s v="Novo"/>
    <s v="01. janeiro"/>
    <x v="7"/>
    <s v="DER-ES"/>
    <s v="JOSÉ LUIZ FERREIRA FELIPE DA SILVA"/>
    <s v="Valor alterado conforme e-Docs 2025-G8FB9Q, 2024-SNT0BX e 2025-LRZ943. "/>
  </r>
  <r>
    <x v="16"/>
    <s v="Construção das salas de aulas da APM/ES"/>
    <s v="Ano"/>
    <n v="1"/>
    <n v="653893.92000000004"/>
    <n v="653893.92000000004"/>
    <s v="Novo"/>
    <s v="03. março"/>
    <x v="7"/>
    <s v="DER-ES"/>
    <s v="JOSÉ LUIZ FERREIRA FELIPE DA SILVA"/>
    <s v="Objeto incluído por solicitação do setor competente, conforme eDocs 2025-S1PC3G"/>
  </r>
  <r>
    <x v="16"/>
    <s v="Construção DPM Bairro da Penha"/>
    <s v="Ano"/>
    <n v="1"/>
    <n v="457692.09"/>
    <n v="457692.09"/>
    <s v="Prorrogação"/>
    <s v="01. janeiro"/>
    <x v="7"/>
    <s v="DER-ES"/>
    <s v="JOSÉ LUIZ FERREIRA FELIPE DA SILVA"/>
    <s v="Valor alterado conforme e-Docs 2025-G8FB9Q e 2024-SNT0BX. "/>
  </r>
  <r>
    <x v="16"/>
    <s v="Material para manutenção predial"/>
    <s v="Mês"/>
    <n v="7"/>
    <n v="143128.45857142858"/>
    <n v="1001899.2100000001"/>
    <s v="Novo"/>
    <s v="05. maio"/>
    <x v="3"/>
    <s v="PMES"/>
    <s v="CAP QOCPM Paulo Sergio Rocha Gomes"/>
    <s v="Valor alterado vide decreto 2245-S de 16/10/2025."/>
  </r>
  <r>
    <x v="16"/>
    <s v="Muros e cercamentos"/>
    <s v="Unidades diversas"/>
    <n v="1"/>
    <n v="1400"/>
    <n v="1400"/>
    <s v="Novo"/>
    <s v="07. julho"/>
    <x v="3"/>
    <s v="PMES"/>
    <s v="GABRIELA CALLEGARI CARNEIRO"/>
    <s v="Demanda inserida mediante solicitação do setor competente, e-Docs 2025-LZFG0V e 2025-ZBD8DB. Descrição alterada conforme 2025-N94TL5. Valor alterado vide 2025-NF5BSF"/>
  </r>
  <r>
    <x v="16"/>
    <s v="Projeto de reforma da sede da 11ª Cia Ind (Viana)"/>
    <s v="Ano"/>
    <n v="1"/>
    <n v="33146.86"/>
    <n v="33146.86"/>
    <s v="Prorrogação"/>
    <s v="01. janeiro"/>
    <x v="7"/>
    <s v="PMES"/>
    <s v="GABRIELA CALLEGARI CARNEIRO"/>
    <s v="Inclusão mediante manifestação do setor competente (2025-W6PG89)"/>
  </r>
  <r>
    <x v="16"/>
    <s v="Projeto de reforma da sede da 3º BPM (Alegre)"/>
    <s v="Ano"/>
    <n v="1"/>
    <n v="93893.2"/>
    <n v="93893.2"/>
    <s v="Prorrogação"/>
    <s v="01. janeiro"/>
    <x v="7"/>
    <s v="PMES"/>
    <s v="GABRIELA CALLEGARI CARNEIRO"/>
    <s v="Inclusão mediante manifestação do setor competente (2025-W6PG89). Valor alterado conforme 2025-N94TL5"/>
  </r>
  <r>
    <x v="16"/>
    <s v="Projeto de reforma da sede da 5º BPM (Aracruz)"/>
    <s v="Ano"/>
    <n v="1"/>
    <n v="165490.35"/>
    <n v="165490.35"/>
    <s v="Prorrogação"/>
    <s v="01. janeiro"/>
    <x v="7"/>
    <s v="PMES"/>
    <s v="GABRIELA CALLEGARI CARNEIRO"/>
    <s v="Inclusão mediante manifestação do setor competente (2025-W6PG89)"/>
  </r>
  <r>
    <x v="16"/>
    <s v="Projeto de reforma do Quartel do Comando Geral"/>
    <s v="Ano"/>
    <n v="1"/>
    <n v="158961.96"/>
    <n v="158961.96"/>
    <s v="Prorrogação"/>
    <s v="01. janeiro"/>
    <x v="7"/>
    <s v="PMES"/>
    <s v="GABRIELA CALLEGARI CARNEIRO"/>
    <s v="Inclusão mediante manifestação do setor competente (2025-W6PG89)"/>
  </r>
  <r>
    <x v="16"/>
    <s v="Reforma da Subestação de Energia da APM"/>
    <s v="Ano"/>
    <n v="1"/>
    <n v="91975.26"/>
    <n v="91975.26"/>
    <s v="Novo"/>
    <s v="06. junho"/>
    <x v="7"/>
    <s v="PMES"/>
    <s v="GABRIELA CALLEGARI CARNEIRO"/>
    <s v="Inclusão mediante manifestação do setor competente (2025-K8XHGN)"/>
  </r>
  <r>
    <x v="16"/>
    <s v="Serviço Técnico de Levantamento Topográfico e Sondagem e Topografia. "/>
    <s v="Unidade"/>
    <n v="5"/>
    <n v="26000"/>
    <n v="130000"/>
    <s v="Novo"/>
    <s v="07. julho"/>
    <x v="7"/>
    <s v="PMES"/>
    <s v="GABRIELA CALLEGARI CARNEIRO"/>
    <s v="Objeto incluído em substituição à construção do BAC por solicitação do setor competente, conforme e-Docs 2025-081JQF. "/>
  </r>
  <r>
    <x v="16"/>
    <s v="Serviços de manutenção predial"/>
    <s v="Mês"/>
    <n v="12"/>
    <n v="16666.666666666668"/>
    <n v="200000"/>
    <s v="Prorrogação"/>
    <s v="05. maio"/>
    <x v="0"/>
    <s v="PMES"/>
    <s v="CAP QOCPM Paulo Sergio Rocha Gomes"/>
    <s v="Valor global alterado em virtude de solicitação de demanda do setor demandante (e-Docs 2025-90GW95). Valor alterado vide 2025-NF5BSF"/>
  </r>
  <r>
    <x v="17"/>
    <s v="Equipamento de Proteção e Segurança: Colete balístico"/>
    <s v="Unidade"/>
    <n v="2177"/>
    <n v="2291.84"/>
    <n v="4989345.0999999996"/>
    <s v="Novo"/>
    <s v="03. março"/>
    <x v="2"/>
    <s v="PMES"/>
    <s v="CAP QOCPM Paulo Sergio Rocha Gomes"/>
    <s v="Valor alterado mediante solicitação do setor competente, conforme e-Docs 2025-25QRLP e 2025-4P6CQF. "/>
  </r>
  <r>
    <x v="17"/>
    <s v="Equipamentos Antibomba para o Batalhão de Missões Especiais"/>
    <s v="Unidade"/>
    <n v="1"/>
    <n v="150000"/>
    <n v="150000"/>
    <s v="Novo"/>
    <s v="08. agosto"/>
    <x v="2"/>
    <s v="PMES"/>
    <s v="CAP QOCPM Paulo Sergio Rocha Gomes"/>
    <s v="Demanda incluída mediante manifestação do setor competente (2025-C47K7M)"/>
  </r>
  <r>
    <x v="17"/>
    <s v="Fuzis de Assalto Multicalibre com acessórios"/>
    <s v="Unidade"/>
    <n v="183"/>
    <n v="17387.3"/>
    <n v="3181875.9"/>
    <s v="Novo"/>
    <s v="03. março"/>
    <x v="2"/>
    <s v="PMES"/>
    <s v="CAP QOCPM Paulo Sergio Rocha Gomes"/>
    <s v="Inserido por solicitação do setor competente em substituição a outro item, conforme e-Docs 2025-25QRLP e 2025-4P6CQF."/>
  </r>
  <r>
    <x v="17"/>
    <s v="Instrumentos de Menor Potencial Ofensivo: munições químicas"/>
    <s v="Unidade"/>
    <n v="3000"/>
    <n v="537.03703703703707"/>
    <n v="1611111.1111111112"/>
    <s v="Novo"/>
    <s v="08. agosto"/>
    <x v="3"/>
    <s v="PMES"/>
    <s v="CAP QOCPM Paulo Sergio Rocha Gomes"/>
    <m/>
  </r>
  <r>
    <x v="17"/>
    <s v="Instrumentos de Menor Potencial Ofensivo: munições químicas espargidor"/>
    <s v="Unidade"/>
    <n v="1000"/>
    <n v="245"/>
    <n v="245000"/>
    <s v="Novo"/>
    <s v="08. agosto"/>
    <x v="3"/>
    <s v="PMES"/>
    <s v="CAP QOCPM Paulo Sergio Rocha Gomes"/>
    <m/>
  </r>
  <r>
    <x v="17"/>
    <s v="Insumos para arma de incapacitação neuromuscular:cartuchos para TASER 7"/>
    <s v="Unidade"/>
    <n v="4000"/>
    <n v="280.04000000000002"/>
    <n v="1120180.3999999999"/>
    <s v="Novo"/>
    <s v="02. fevereiro"/>
    <x v="3"/>
    <s v="PMES"/>
    <s v="CAP QOCPM Paulo Sergio Rocha Gomes"/>
    <s v="Valor alterado por solicitação do setor competente, conforme e-Docs 2025-3CPW0J e 2025-J76HKN."/>
  </r>
  <r>
    <x v="17"/>
    <s v="Lanternas táticas/dedicadas"/>
    <s v="Unidade"/>
    <n v="8000"/>
    <n v="579.30732"/>
    <n v="4634458.5599999996"/>
    <s v="Novo"/>
    <s v="06. junho"/>
    <x v="2"/>
    <s v="PMES"/>
    <s v="CAP QOCPM Paulo Sergio Rocha Gomes"/>
    <s v="Valor alterado por solicitação do setor competente, conforme e-Docs 2025-29SV4Q/2025-0460K e Crédito Suplementar e-Docs 2025-G9LMH,  Decreto n° 1276-S, de 11 de junho de 2025."/>
  </r>
  <r>
    <x v="18"/>
    <s v="Contentor de 1.000 litros em Polietileno de média densidade"/>
    <s v="Unidade"/>
    <n v="30"/>
    <n v="1620"/>
    <n v="48600"/>
    <s v="Novo"/>
    <s v="11. novembro"/>
    <x v="2"/>
    <s v="PMES"/>
    <s v="CAP QOCPM Paulo Sergio Rocha Gomes"/>
    <m/>
  </r>
  <r>
    <x v="18"/>
    <s v="Contentor de 240 litros em polietileno de alta densidade "/>
    <s v="Unidade"/>
    <n v="40"/>
    <n v="380"/>
    <n v="15200"/>
    <s v="Novo"/>
    <s v="06. junho"/>
    <x v="2"/>
    <s v="PMES"/>
    <s v="CAP QOCPM Paulo Sergio Rocha Gomes"/>
    <m/>
  </r>
  <r>
    <x v="18"/>
    <s v="Gêneros alimentícios (café, açucar e adoçante)"/>
    <s v="Unidade"/>
    <n v="24400"/>
    <n v="15.17"/>
    <n v="370148"/>
    <s v="Novo"/>
    <s v="03. março"/>
    <x v="3"/>
    <s v="PMES"/>
    <s v="CAP QOCPM Paulo Sergio Rocha Gomes"/>
    <m/>
  </r>
  <r>
    <x v="18"/>
    <s v="Materiais de limpeza diversos, conservação e utensílios"/>
    <s v="Unidades diversas"/>
    <n v="66130"/>
    <n v="11.9"/>
    <n v="786947"/>
    <s v="Novo"/>
    <s v="08. agosto"/>
    <x v="3"/>
    <s v="PMES"/>
    <s v="CAP QOCPM Paulo Sergio Rocha Gomes"/>
    <m/>
  </r>
  <r>
    <x v="18"/>
    <s v="Materiais diversos para instrução de tiro (alvos, obreias, suportes e afins)"/>
    <s v="Unidades diversas"/>
    <n v="42100"/>
    <n v="2.9"/>
    <n v="122090"/>
    <s v="Novo"/>
    <s v="08. agosto"/>
    <x v="3"/>
    <s v="PMES"/>
    <s v="CAP QOCPM Paulo Sergio Rocha Gomes"/>
    <m/>
  </r>
  <r>
    <x v="18"/>
    <s v="Material de acondicionamento e embalagem (envelopes plásticos de _x000a_segurança e fechadura biométrica)"/>
    <s v="Unidade"/>
    <n v="150"/>
    <n v="366"/>
    <n v="54900"/>
    <s v="Novo"/>
    <s v="12. dezembro"/>
    <x v="8"/>
    <s v="PMES"/>
    <s v="CAP QOCPM Paulo Sergio Rocha Gomes"/>
    <s v="Inserido mediante demanda do setor competente, e-Docs (2025-CMM520)"/>
  </r>
  <r>
    <x v="18"/>
    <s v="Material de consumo para expediente"/>
    <s v="Unidade"/>
    <n v="36825"/>
    <n v="15.96"/>
    <n v="587879.65"/>
    <s v="Novo"/>
    <s v="05. maio"/>
    <x v="3"/>
    <s v="PMES"/>
    <s v="CAP QOCPM Paulo Sergio Rocha Gomes"/>
    <s v="Valor alterado mediante manifestação do setor competente, conforme e-Docs (2025-84BNQ4)"/>
  </r>
  <r>
    <x v="18"/>
    <s v="Mobiliários Diversos"/>
    <s v="Unidade"/>
    <n v="2487"/>
    <n v="2449.85"/>
    <n v="6092797.9000000004"/>
    <s v="Novo"/>
    <s v="06. junho"/>
    <x v="2"/>
    <s v="PMES"/>
    <s v="CAP QOCPM Paulo Sergio Rocha Gomes"/>
    <s v="Inserido mediante demanda do setor competente, e-Docs 2025-TX3304, 2025-NQT5ZR E 2025-BH93F. Aquisição via Crédito Suplementar."/>
  </r>
  <r>
    <x v="18"/>
    <s v="Persianas para escritório"/>
    <s v="Unidade"/>
    <n v="1110.7105263157894"/>
    <n v="76"/>
    <n v="84414"/>
    <s v="Novo"/>
    <s v="06. junho"/>
    <x v="3"/>
    <s v="PMES"/>
    <s v="CAP QOCPM Paulo Sergio Rocha Gomes"/>
    <s v="Valor alterado mediante manifestação do setor competente, conforme e-Docs (2025-8D5PBM e 2025-8JVDNT)"/>
  </r>
  <r>
    <x v="18"/>
    <s v="Pesticidas diversos "/>
    <s v="Unidades diversas"/>
    <n v="510.26643852358842"/>
    <n v="40.909999999999997"/>
    <n v="20875"/>
    <s v="Novo"/>
    <s v="06. junho"/>
    <x v="3"/>
    <s v="PMES"/>
    <s v="CAP QOCPM Paulo Sergio Rocha Gomes"/>
    <s v="Valor alterado mediante manifestação do setor competente, conforme e-Docs (2025-8JVDNT)"/>
  </r>
  <r>
    <x v="18"/>
    <s v="Poltronas diversas para escritório"/>
    <s v="Unidade"/>
    <n v="870"/>
    <n v="1058.3699999999999"/>
    <n v="920781.89999999991"/>
    <s v="Novo"/>
    <s v="08. agosto"/>
    <x v="2"/>
    <s v="PMES"/>
    <s v="CAP QOCPM Paulo Sergio Rocha Gomes"/>
    <m/>
  </r>
  <r>
    <x v="18"/>
    <s v="Protetor solar facial "/>
    <s v="Unidade"/>
    <n v="6500"/>
    <n v="8.98"/>
    <n v="58370"/>
    <s v="Novo"/>
    <s v="11. novembro"/>
    <x v="3"/>
    <s v="PMES"/>
    <s v="CAP QOCPM Paulo Sergio Rocha Gomes"/>
    <s v="Valor alterado mediante manifestação do setor competente, conforme e-Docs (2025-8JVDNT)"/>
  </r>
  <r>
    <x v="18"/>
    <s v="Purificadores de tamanhos diversos (bebedouro)"/>
    <s v="Unidade"/>
    <n v="200"/>
    <n v="1195.25"/>
    <n v="239050"/>
    <s v="Novo"/>
    <s v="08. agosto"/>
    <x v="2"/>
    <s v="PMES"/>
    <s v="CAP QOCPM Paulo Sergio Rocha Gomes"/>
    <m/>
  </r>
  <r>
    <x v="18"/>
    <s v="Utensílios de copa e cozinha"/>
    <s v="Unidades diversas"/>
    <n v="12060"/>
    <n v="16.5"/>
    <n v="199084.2"/>
    <s v="Novo"/>
    <s v="06. junho"/>
    <x v="3"/>
    <s v="PMES"/>
    <s v="CAP QOCPM Paulo Sergio Rocha Gomes"/>
    <s v="Valor alterado mediante manifestação do setor competente, conforme e-Docs (2025-84BNQ4)"/>
  </r>
  <r>
    <x v="19"/>
    <s v="Contratação de empresa fornecedora de vale transporte para os seguintes servidores da PMES: voluntários RR, estagiários e civis."/>
    <s v="Servidor/dia"/>
    <n v="85106"/>
    <n v="9.4"/>
    <n v="800000"/>
    <s v="Novo"/>
    <s v="06. junho"/>
    <x v="9"/>
    <s v="PMES"/>
    <s v="CAP QOCPM Paulo Sergio Rocha Gomes"/>
    <s v="Incluído mediante manifestação do setor competente (2025-44FDFR)"/>
  </r>
  <r>
    <x v="19"/>
    <s v="Contratação de empresa para aplicar prova prática de música (5ª etapa) para concurso de Oficiais músicos "/>
    <s v="Unidade"/>
    <n v="1"/>
    <n v="109692"/>
    <n v="109692"/>
    <s v="Novo"/>
    <s v="06. junho"/>
    <x v="0"/>
    <s v="PMES"/>
    <s v="CAP QOCPM Paulo Sergio Rocha Gomes"/>
    <s v="Incluído mediante manifestação do setor competente (2025-M62CDJ c/c 2025-CFRZ6W)"/>
  </r>
  <r>
    <x v="19"/>
    <s v="Contratação de empresa para realização de concurso público para o CFSd"/>
    <s v="Mês"/>
    <n v="2"/>
    <n v="528506.69499999995"/>
    <n v="1057013.3899999999"/>
    <s v="Novo"/>
    <s v="08. agosto"/>
    <x v="0"/>
    <s v="PMES"/>
    <s v="CAP QOCPM Paulo Sergio Rocha Gomes"/>
    <s v="Valor reduzido mediante solicitação do setor demandante, conforme edocs 2025-CFRZ6W. Valor alterado vide decreto 2245-S de 16/10/2025."/>
  </r>
  <r>
    <x v="19"/>
    <s v="Contratação de empresa para realização de exames toxicológicos de larga janela de detecção para os candidatos dos concursos de ingresso, para as promoções, para o sistema de saúde da PMES e para finalidade randômica/aleatória, conforme a Lei 3.196/78, Lei 5.455/1997, LC 910/2019, LC 911/2019, LC 962/2020, Lei Federal 14.751/23 e portarias regulamentares"/>
    <s v="Candidatos"/>
    <n v="4822"/>
    <n v="120"/>
    <n v="578640"/>
    <s v="Novo"/>
    <s v="08. agosto"/>
    <x v="0"/>
    <s v="PMES"/>
    <s v="CAP QOCPM Paulo Sergio Rocha Gomes"/>
    <s v="Alterado mediante manifestação do setor competente, conforme e-Docs 2025-0QQFMF."/>
  </r>
  <r>
    <x v="19"/>
    <s v="Empresa especializada na realização de concurso público com o fito de elaborar e aplicar a prova de conhecimento intelecto-profissional (PCIP) para o Curso de Habilitação de Sargentos 2025"/>
    <s v="Servidor"/>
    <n v="2485"/>
    <n v="130"/>
    <n v="323050"/>
    <s v="Novo"/>
    <s v="11. novembro"/>
    <x v="0"/>
    <s v="PMES"/>
    <s v="CAP QOCPM Paulo Sergio Rocha Gomes"/>
    <s v="Majoração mediante manifestação do setor vide e-Docs 2025-1W52TR, referente ao Processo e-Docs 2025-X12M5"/>
  </r>
  <r>
    <x v="19"/>
    <s v="Proteção Plástica para cédulas de identidade funcional policial militar: Filme POLIESTER POLASEAL 7 080x110MM"/>
    <s v="Unidade"/>
    <n v="10000"/>
    <n v="0.17"/>
    <n v="1700.0000000000002"/>
    <s v="Novo"/>
    <s v="10. outubro"/>
    <x v="3"/>
    <s v="PMES"/>
    <s v="CAP QOCPM Paulo Sergio Rocha Gomes"/>
    <s v="Incluído mediante manifestação do setor, vide 2025-VX7DB6 e 2025-1K8VJ9"/>
  </r>
  <r>
    <x v="20"/>
    <s v="Aquisição de dispositivos tablets"/>
    <s v="Unidade"/>
    <n v="10"/>
    <n v="7000"/>
    <n v="70000"/>
    <s v="Novo"/>
    <s v="11. novembro"/>
    <x v="2"/>
    <s v="PMES"/>
    <s v="CAP QOCPM Paulo Sergio Rocha Gomes"/>
    <s v="Incluido mediante manifestação do setor competente, conforme e-Docs 2025-XSND5T."/>
  </r>
  <r>
    <x v="20"/>
    <s v="Aquisição de Equipamentos de Solução Wi-Fi"/>
    <s v="Unidades diversas"/>
    <n v="1222"/>
    <n v="1925.94"/>
    <n v="2353507.19"/>
    <s v="Novo"/>
    <s v="10. outubro"/>
    <x v="2"/>
    <s v="PMES"/>
    <s v="MARCO AURÉLIO ARTIGAS DA ROCHA FILHO "/>
    <s v="Incluido mediante manifestação do setor competente, conforme e-Docs 2025-ZHW101. Recursos oriundos do Crédito Suplementar e-Docs 2025-6TFBW, Decreto n° 1269-S, de 10 de junho de 2025."/>
  </r>
  <r>
    <x v="20"/>
    <s v="Assinaturas digitais / Certificado digital"/>
    <s v="Unidade"/>
    <n v="300"/>
    <n v="100"/>
    <n v="30000"/>
    <s v="Prorrogação"/>
    <s v="08. agosto"/>
    <x v="6"/>
    <s v="PMES"/>
    <s v="CAP QOCPM Paulo Sergio Rocha Gomes"/>
    <s v="Instrumento vigente ARP Nº  001/2023 - 2023-1ZQ70"/>
  </r>
  <r>
    <x v="20"/>
    <s v="Contrato Link de dados - NORTE"/>
    <s v="Mês"/>
    <n v="12"/>
    <n v="17000"/>
    <n v="204000"/>
    <s v="Prorrogação"/>
    <s v="08. agosto"/>
    <x v="6"/>
    <s v="PMES"/>
    <s v="CAP QOCPM Paulo Sergio Rocha Gomes"/>
    <s v="Instrumento vigente. Processo 2024-N0ZRZ9"/>
  </r>
  <r>
    <x v="20"/>
    <s v="Contrato Link de dados - RMGV"/>
    <s v="Mês"/>
    <n v="12"/>
    <n v="41000"/>
    <n v="492000"/>
    <s v="Prorrogação"/>
    <s v="08. agosto"/>
    <x v="6"/>
    <s v="PMES"/>
    <s v="CAP QOCPM Paulo Sergio Rocha Gomes"/>
    <s v="Instrumento vigente. Processo 2024-N0ZRZ9"/>
  </r>
  <r>
    <x v="20"/>
    <s v="Contrato Link de dados - SUL"/>
    <s v="Mês"/>
    <n v="12"/>
    <n v="60000"/>
    <n v="720000"/>
    <s v="Prorrogação"/>
    <s v="08. agosto"/>
    <x v="6"/>
    <s v="PMES"/>
    <s v="CAP QOCPM Paulo Sergio Rocha Gomes"/>
    <s v="Instrumento vigente. Processo 2024-N0ZRZ9"/>
  </r>
  <r>
    <x v="20"/>
    <s v="Contrato Reprografia"/>
    <s v="Mês"/>
    <n v="12"/>
    <n v="16670"/>
    <n v="200040"/>
    <s v="Prorrogação"/>
    <s v="08. agosto"/>
    <x v="6"/>
    <s v="PMES"/>
    <s v="CAP QOCPM Paulo Sergio Rocha Gomes"/>
    <s v="Instrumento vigente. Processo 2024-N0ZRZ9"/>
  </r>
  <r>
    <x v="20"/>
    <s v="Manutenção do servidor da Control One"/>
    <s v="Mês"/>
    <n v="12"/>
    <n v="10000"/>
    <n v="120000"/>
    <s v="Prorrogação"/>
    <s v="08. agosto"/>
    <x v="6"/>
    <s v="PMES"/>
    <s v="CAP QOCPM Paulo Sergio Rocha Gomes"/>
    <s v="Instrumento vigente. Processo 2024-N0ZRZ9"/>
  </r>
  <r>
    <x v="20"/>
    <s v="Manutenção do Sistema de Radio-comunicação e Transceptores"/>
    <s v="Mês"/>
    <n v="12"/>
    <n v="80041.19"/>
    <n v="960494.28"/>
    <s v="Em andamento"/>
    <s v="08. agosto"/>
    <x v="10"/>
    <s v="PMES"/>
    <s v="CAP QOCPM Paulo Sergio Rocha Gomes"/>
    <s v="Instrumento vigente. Processo 2024-N0ZRZ9"/>
  </r>
  <r>
    <x v="20"/>
    <s v="Nobreaks"/>
    <s v="Unidade"/>
    <n v="100"/>
    <n v="5000"/>
    <n v="500000"/>
    <s v="Novo"/>
    <s v="08. agosto"/>
    <x v="2"/>
    <s v="PMES"/>
    <s v="CAP QOCPM Paulo Sergio Rocha Gomes"/>
    <m/>
  </r>
  <r>
    <x v="20"/>
    <s v="Prestação de Serviço de Suporte Técnico / Manutenção em PABX"/>
    <s v="Mês"/>
    <n v="12"/>
    <n v="24172.26"/>
    <n v="290067.15000000002"/>
    <s v="Prorrogação"/>
    <s v="05. maio"/>
    <x v="0"/>
    <s v="PMES"/>
    <s v="CAP QOCPM Paulo Sergio Rocha Gomes"/>
    <s v="Instrumento vigente. Processo 2024-N0ZRZ9_x000a_Solicitação de Suplementação oriundo do setor competente, conforme e-docs 2025-S72VC1 "/>
  </r>
  <r>
    <x v="20"/>
    <s v="Prestação de serviço móvel pessoal de longa distância"/>
    <s v="Unidade"/>
    <n v="12"/>
    <n v="180000"/>
    <n v="2160000"/>
    <s v="Prorrogação"/>
    <s v="08. agosto"/>
    <x v="6"/>
    <s v="PMES"/>
    <s v="CAP QOCPM Paulo Sergio Rocha Gomes"/>
    <s v="Instrumento vigente. Processo 2024-N0ZRZ9"/>
  </r>
  <r>
    <x v="20"/>
    <s v="Prestação de Serviços de Telefonia Fixa"/>
    <s v="Mês"/>
    <n v="12"/>
    <n v="20000"/>
    <n v="240000"/>
    <s v="Prorrogação"/>
    <s v="11. novembro"/>
    <x v="6"/>
    <s v="PMES"/>
    <s v="CAP QOCPM Paulo Sergio Rocha Gomes"/>
    <s v="Instrumento vigente. Processo 2024-N0ZRZ9"/>
  </r>
  <r>
    <x v="20"/>
    <s v="Smartphone"/>
    <s v="Unidade"/>
    <n v="70"/>
    <n v="4500"/>
    <n v="315000"/>
    <s v="Novo"/>
    <s v="11. novembro"/>
    <x v="2"/>
    <s v="PMES"/>
    <s v="CAP QOCPM Paulo Sergio Rocha Gomes"/>
    <s v="Incluído mediante manifestação do setor competente, conforme e-Docs 2025-28S0M6."/>
  </r>
  <r>
    <x v="20"/>
    <s v="_x000a_Gabinetes Outdoor Antivandalismo"/>
    <s v="Unidade"/>
    <n v="2"/>
    <n v="14265.88"/>
    <n v="28531.759999999998"/>
    <s v="Novo"/>
    <s v="11. novembro"/>
    <x v="2"/>
    <s v="PMES"/>
    <s v="CAP QOCPM Paulo Sergio Rocha Gomes"/>
    <s v="Incluído mediante manifestação do setor competente, conforme e-Docs 2025-S28SKP."/>
  </r>
  <r>
    <x v="20"/>
    <s v="Rádio Portátil"/>
    <s v="Unidade"/>
    <n v="148"/>
    <n v="7995.6"/>
    <n v="1183350"/>
    <s v="Novo"/>
    <s v="11. novembro"/>
    <x v="2"/>
    <s v="PMES"/>
    <s v="CAP QOCPM Paulo Sergio Rocha Gomes"/>
    <s v="Incluído mediante liberação do Crédito Suplementar promovido pelo Governo do Estado do Espírito Santo por meio da Secretaria de Estado de Economia e Planejamento, formalizado pelo Decreto nº 2420-S, de 04 de novembro de 2025, e publicado ao Diário Oficial do Estado (ES) no dia 05 de novembro de 2025."/>
  </r>
  <r>
    <x v="21"/>
    <s v="Serviço de limpeza das instalações"/>
    <s v="Mês"/>
    <n v="12"/>
    <n v="845026.69333333336"/>
    <n v="10140320.32"/>
    <s v="Prorrogação"/>
    <s v="01. janeiro"/>
    <x v="10"/>
    <s v="PMES"/>
    <s v="CAP QOCPM Paulo Sergio Rocha Gomes"/>
    <s v="Valor alterado vide 2025-N6VQ91"/>
  </r>
  <r>
    <x v="22"/>
    <s v="Equino para emprego em policiamento ostensivo montado"/>
    <s v="Unidade"/>
    <n v="10"/>
    <n v="110000"/>
    <n v="1100000"/>
    <s v="Novo"/>
    <s v="09. setembro"/>
    <x v="2"/>
    <s v="PMES"/>
    <s v="CAP QOCPM Paulo Sergio Rocha Gomes"/>
    <s v="Alteração mediante manisfestação do setor competente e-Docs 2025-R1B76W."/>
  </r>
  <r>
    <x v="22"/>
    <s v="Exame de Anemia Infecciosa Equina (Exame de Imunodifusão em Gel Ágar (Prova de Coggins)"/>
    <s v="Unidade"/>
    <n v="300"/>
    <n v="80"/>
    <n v="24000"/>
    <s v="Novo"/>
    <s v="04. abril"/>
    <x v="0"/>
    <s v="PMES"/>
    <s v="CAP QOCPM Paulo Sergio Rocha Gomes"/>
    <m/>
  </r>
  <r>
    <x v="22"/>
    <s v="Exame de Mormo (Ensaio de Imunoabsorção Enzimática (ELISA) para doença Mormo."/>
    <s v="Unidade"/>
    <n v="300"/>
    <n v="80"/>
    <n v="24000"/>
    <s v="Novo"/>
    <s v="04. abril"/>
    <x v="0"/>
    <s v="PMES"/>
    <s v="CAP QOCPM Paulo Sergio Rocha Gomes"/>
    <m/>
  </r>
  <r>
    <x v="22"/>
    <s v="Feno de Tifton 85 para alimentação dos equinos do RPMont"/>
    <s v="Kg"/>
    <n v="237211.66666666666"/>
    <n v="3.6"/>
    <n v="853962"/>
    <s v="Prorrogação"/>
    <s v="05. maio"/>
    <x v="3"/>
    <s v="PMES"/>
    <s v="CAP QOCPM Paulo Sergio Rocha Gomes"/>
    <s v="Valor alterado mediante manifestação do setor competente (2025-MGVC6Z)"/>
  </r>
  <r>
    <x v="22"/>
    <s v="Materiais para ferrageamento de equinos"/>
    <s v="Mês"/>
    <n v="6"/>
    <n v="18931.07"/>
    <n v="113586.43"/>
    <s v="Novo"/>
    <s v="07. julho"/>
    <x v="3"/>
    <s v="PMES"/>
    <s v="CAP QOCPM Paulo Sergio Rocha Gomes"/>
    <s v="Inclusão mediante manifestação do setor competente (2025-LBSKN5). Valor alterado mediante manifestação do setor competente (2025-MGVC6Z)"/>
  </r>
  <r>
    <x v="22"/>
    <s v="Material de encilhamento"/>
    <s v="Unidade"/>
    <n v="1515"/>
    <n v="232.11"/>
    <n v="351646.65"/>
    <s v="Novo"/>
    <s v="03. março"/>
    <x v="3"/>
    <s v="PMES"/>
    <s v="CAP QOCPM Paulo Sergio Rocha Gomes"/>
    <m/>
  </r>
  <r>
    <x v="22"/>
    <s v="Medicamentos para administração em semoventes equinos"/>
    <s v="Unidade"/>
    <n v="5815.0330272889569"/>
    <n v="78.42"/>
    <n v="456014.89"/>
    <s v="Novo"/>
    <s v="04. abril"/>
    <x v="3"/>
    <s v="PMES"/>
    <s v="CAP QOCPM Paulo Sergio Rocha Gomes"/>
    <s v="Valor alterado mediante manifestação do setor competente (2025-MGVC6Z)"/>
  </r>
  <r>
    <x v="22"/>
    <s v="Ração e sal para semoventes equinos"/>
    <s v="Unidade"/>
    <n v="102830.34"/>
    <n v="4.333333333333333"/>
    <n v="444598.88"/>
    <s v="Prorrogação"/>
    <s v="02. fevereiro"/>
    <x v="3"/>
    <s v="PMES"/>
    <s v="CAP QOCPM Paulo Sergio Rocha Gomes"/>
    <s v="Valor alterado mediante manifestação do setor competente (2025-MGVC6Z)"/>
  </r>
  <r>
    <x v="22"/>
    <s v="Serragem de madeira do tipo maravalha, seca, produzida exclusivamente para cama de baia de animais."/>
    <s v="Kg"/>
    <n v="78000"/>
    <n v="4.0740740740740744"/>
    <n v="317777.77777777781"/>
    <s v="Prorrogação"/>
    <s v="05. maio"/>
    <x v="3"/>
    <s v="PMES"/>
    <s v="CAP QOCPM Marcelo Pain Maciel Filho"/>
    <m/>
  </r>
  <r>
    <x v="22"/>
    <s v="Serviços veterinários diversos para o RPMont"/>
    <s v="Unidade"/>
    <n v="1"/>
    <n v="300000"/>
    <n v="300000"/>
    <s v="Prorrogação"/>
    <s v="05. maio"/>
    <x v="0"/>
    <s v="PMES"/>
    <s v="CAP QOCPM Paulo Sergio Rocha Gomes"/>
    <s v="Inclusão mediante manifestação do setor competente (2025-L8CF8J). "/>
  </r>
  <r>
    <x v="22"/>
    <s v="Tosqueadeira"/>
    <s v="Unidade"/>
    <n v="3"/>
    <n v="2800"/>
    <n v="8400"/>
    <s v="Novo"/>
    <s v="05. maio"/>
    <x v="2"/>
    <s v="PMES"/>
    <s v="CAP QOCPM Paulo Sergio Rocha Gomes"/>
    <s v="Inclusão mediante manifestação do setor competente (2025-LBSKN5). Valor unitário alterado, vide 2024-BWHLX"/>
  </r>
  <r>
    <x v="22"/>
    <s v="Veículo tipo Caminhão Truck  para transporte de equinos"/>
    <s v="Unidade"/>
    <n v="2"/>
    <n v="1139000"/>
    <n v="2278000"/>
    <s v="Novo"/>
    <s v="01. janeiro"/>
    <x v="2"/>
    <s v="PMES"/>
    <s v="CAP QOCPM Paulo Sergio Rocha Gome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A52588-0746-4656-ADED-8F679B771F13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L26" firstHeaderRow="1" firstDataRow="2" firstDataCol="1"/>
  <pivotFields count="12">
    <pivotField axis="axisRow" showAll="0">
      <items count="24">
        <item x="0"/>
        <item x="1"/>
        <item x="2"/>
        <item h="1" x="3"/>
        <item h="1" x="4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8"/>
        <item x="15"/>
        <item x="19"/>
        <item x="20"/>
        <item x="21"/>
        <item x="2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axis="axisCol" showAll="0">
      <items count="13">
        <item x="3"/>
        <item x="8"/>
        <item x="1"/>
        <item x="5"/>
        <item x="10"/>
        <item x="0"/>
        <item x="6"/>
        <item x="4"/>
        <item m="1" x="11"/>
        <item x="7"/>
        <item x="2"/>
        <item x="9"/>
        <item t="default"/>
      </items>
    </pivotField>
    <pivotField showAll="0"/>
    <pivotField showAll="0"/>
    <pivotField showAll="0"/>
  </pivotFields>
  <rowFields count="1">
    <field x="0"/>
  </rowFields>
  <rowItems count="22">
    <i>
      <x/>
    </i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8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 t="grand">
      <x/>
    </i>
  </colItems>
  <dataFields count="1">
    <dataField name="Soma de Estimativa preliminar de valor global3" fld="5" baseField="0" baseItem="0" numFmtId="44"/>
  </dataFields>
  <formats count="1">
    <format dxfId="2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84D78EC-6234-4943-A9C8-756F89C43E70}" name="Tabela1143142022" displayName="Tabela1143142022" ref="A4:L144" totalsRowShown="0" headerRowDxfId="21" dataDxfId="20">
  <autoFilter ref="A4:L144" xr:uid="{384D78EC-6234-4943-A9C8-756F89C43E70}"/>
  <sortState xmlns:xlrd2="http://schemas.microsoft.com/office/spreadsheetml/2017/richdata2" ref="A5:L144">
    <sortCondition ref="A5:A144"/>
  </sortState>
  <tableColumns count="12">
    <tableColumn id="1" xr3:uid="{C034A901-E6C3-44C0-ADD3-594DF59B198C}" name="Setor demandante" dataDxfId="19"/>
    <tableColumn id="6" xr3:uid="{AC4AF48F-68ED-4EF1-9DB1-2A9C6686C26E}" name="Descrição simplificada do objeto" dataDxfId="18"/>
    <tableColumn id="7" xr3:uid="{2F233EE0-1FC1-4ACA-9DEC-8D19BFF76EE5}" name="Unidade de medida1" dataDxfId="17"/>
    <tableColumn id="8" xr3:uid="{BBF9B058-3859-4D46-B931-C7E31B0E17B2}" name="Quantidade estimada" dataDxfId="16"/>
    <tableColumn id="21" xr3:uid="{F9B5ED95-3379-4AC3-89B8-A3B7F3DD407A}" name="Estimativa de valor unitário2" dataDxfId="15"/>
    <tableColumn id="9" xr3:uid="{2702B6A6-D84D-4C2A-95C8-FEDBE39DA27A}" name="Estimativa preliminar de valor global3" dataDxfId="14"/>
    <tableColumn id="12" xr3:uid="{C601AF03-5A82-4713-8041-C5C059A2939E}" name="Tipo de contratação" dataDxfId="13"/>
    <tableColumn id="14" xr3:uid="{9FCEFBBE-7049-4139-A2DA-00D2C8398EE9}" name="Prazo4" dataDxfId="12"/>
    <tableColumn id="3" xr3:uid="{8DEBA9B6-8191-4C34-B42E-C5D227E8F822}" name="Classificação orçamentária (GND/elemento)" dataDxfId="11"/>
    <tableColumn id="15" xr3:uid="{B5B1320D-368C-4DFD-B163-E8DCB51BC11C}" name="Unidade administrativa responsável" dataDxfId="10"/>
    <tableColumn id="4" xr3:uid="{E664B049-E655-417D-9F10-5CCAF0A9194E}" name="Agente de contratação" dataDxfId="9"/>
    <tableColumn id="2" xr3:uid="{012C22CD-ED41-4D51-80F1-33412AF545D8}" name="Observações" dataDxfId="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05D2-CDFA-4499-ABE1-E748B036C72C}">
  <dimension ref="A3:L26"/>
  <sheetViews>
    <sheetView workbookViewId="0">
      <selection activeCell="D32" sqref="D32"/>
    </sheetView>
  </sheetViews>
  <sheetFormatPr defaultRowHeight="15"/>
  <cols>
    <col min="1" max="1" width="43.42578125" bestFit="1" customWidth="1"/>
    <col min="2" max="2" width="19.5703125" bestFit="1" customWidth="1"/>
    <col min="3" max="4" width="13.28515625" bestFit="1" customWidth="1"/>
    <col min="5" max="5" width="14.28515625" bestFit="1" customWidth="1"/>
    <col min="6" max="7" width="16.85546875" bestFit="1" customWidth="1"/>
    <col min="8" max="9" width="15.85546875" bestFit="1" customWidth="1"/>
    <col min="10" max="10" width="16.85546875" bestFit="1" customWidth="1"/>
    <col min="11" max="11" width="14.28515625" bestFit="1" customWidth="1"/>
    <col min="12" max="13" width="18" bestFit="1" customWidth="1"/>
  </cols>
  <sheetData>
    <row r="3" spans="1:12">
      <c r="A3" s="12" t="s">
        <v>147</v>
      </c>
      <c r="B3" s="12" t="s">
        <v>129</v>
      </c>
    </row>
    <row r="4" spans="1:12">
      <c r="A4" s="12" t="s">
        <v>127</v>
      </c>
      <c r="B4" t="s">
        <v>106</v>
      </c>
      <c r="C4" t="s">
        <v>220</v>
      </c>
      <c r="D4" t="s">
        <v>119</v>
      </c>
      <c r="E4" t="s">
        <v>111</v>
      </c>
      <c r="F4" t="s">
        <v>109</v>
      </c>
      <c r="G4" t="s">
        <v>105</v>
      </c>
      <c r="H4" t="s">
        <v>110</v>
      </c>
      <c r="I4" t="s">
        <v>107</v>
      </c>
      <c r="J4" t="s">
        <v>108</v>
      </c>
      <c r="K4" t="s">
        <v>290</v>
      </c>
      <c r="L4" t="s">
        <v>128</v>
      </c>
    </row>
    <row r="5" spans="1:12">
      <c r="A5" s="13" t="s">
        <v>33</v>
      </c>
      <c r="B5" s="24"/>
      <c r="C5" s="24"/>
      <c r="D5" s="24"/>
      <c r="E5" s="24"/>
      <c r="F5" s="24"/>
      <c r="G5" s="24">
        <v>80000</v>
      </c>
      <c r="H5" s="24"/>
      <c r="I5" s="24"/>
      <c r="J5" s="24"/>
      <c r="K5" s="24"/>
      <c r="L5" s="24">
        <v>80000</v>
      </c>
    </row>
    <row r="6" spans="1:12">
      <c r="A6" s="13" t="s">
        <v>116</v>
      </c>
      <c r="B6" s="24"/>
      <c r="C6" s="24"/>
      <c r="D6" s="24">
        <v>92290</v>
      </c>
      <c r="E6" s="24"/>
      <c r="F6" s="24"/>
      <c r="G6" s="24"/>
      <c r="H6" s="24"/>
      <c r="I6" s="24"/>
      <c r="J6" s="24"/>
      <c r="K6" s="24"/>
      <c r="L6" s="24">
        <v>92290</v>
      </c>
    </row>
    <row r="7" spans="1:12">
      <c r="A7" s="13" t="s">
        <v>26</v>
      </c>
      <c r="B7" s="24">
        <v>640000</v>
      </c>
      <c r="C7" s="24"/>
      <c r="D7" s="24"/>
      <c r="E7" s="24"/>
      <c r="F7" s="24"/>
      <c r="G7" s="24">
        <v>460000</v>
      </c>
      <c r="H7" s="24"/>
      <c r="I7" s="24"/>
      <c r="J7" s="24">
        <v>438300</v>
      </c>
      <c r="K7" s="24"/>
      <c r="L7" s="24">
        <v>1538300</v>
      </c>
    </row>
    <row r="8" spans="1:12">
      <c r="A8" s="13" t="s">
        <v>150</v>
      </c>
      <c r="B8" s="24">
        <v>10000</v>
      </c>
      <c r="C8" s="24"/>
      <c r="D8" s="24"/>
      <c r="E8" s="24"/>
      <c r="F8" s="24"/>
      <c r="G8" s="24"/>
      <c r="H8" s="24"/>
      <c r="I8" s="24"/>
      <c r="J8" s="24"/>
      <c r="K8" s="24"/>
      <c r="L8" s="24">
        <v>10000</v>
      </c>
    </row>
    <row r="9" spans="1:12">
      <c r="A9" s="13" t="s">
        <v>16</v>
      </c>
      <c r="B9" s="24">
        <v>403328.00000000006</v>
      </c>
      <c r="C9" s="24"/>
      <c r="D9" s="24"/>
      <c r="E9" s="24"/>
      <c r="F9" s="24"/>
      <c r="G9" s="24"/>
      <c r="H9" s="24"/>
      <c r="I9" s="24"/>
      <c r="J9" s="24"/>
      <c r="K9" s="24"/>
      <c r="L9" s="24">
        <v>403328.00000000006</v>
      </c>
    </row>
    <row r="10" spans="1:12">
      <c r="A10" s="13" t="s">
        <v>25</v>
      </c>
      <c r="B10" s="24"/>
      <c r="C10" s="24"/>
      <c r="D10" s="24"/>
      <c r="E10" s="24"/>
      <c r="F10" s="24"/>
      <c r="G10" s="24">
        <v>20000</v>
      </c>
      <c r="H10" s="24"/>
      <c r="I10" s="24"/>
      <c r="J10" s="24"/>
      <c r="K10" s="24"/>
      <c r="L10" s="24">
        <v>20000</v>
      </c>
    </row>
    <row r="11" spans="1:12">
      <c r="A11" s="13" t="s">
        <v>224</v>
      </c>
      <c r="B11" s="24"/>
      <c r="C11" s="24"/>
      <c r="D11" s="24"/>
      <c r="E11" s="24"/>
      <c r="F11" s="24"/>
      <c r="G11" s="24">
        <v>66792</v>
      </c>
      <c r="H11" s="24"/>
      <c r="I11" s="24"/>
      <c r="J11" s="24"/>
      <c r="K11" s="24"/>
      <c r="L11" s="24">
        <v>66792</v>
      </c>
    </row>
    <row r="12" spans="1:12">
      <c r="A12" s="13" t="s">
        <v>13</v>
      </c>
      <c r="B12" s="24"/>
      <c r="C12" s="24"/>
      <c r="D12" s="24"/>
      <c r="E12" s="24"/>
      <c r="F12" s="24"/>
      <c r="G12" s="24">
        <v>41952073.630000003</v>
      </c>
      <c r="H12" s="24"/>
      <c r="I12" s="24"/>
      <c r="J12" s="24">
        <v>16896466.079999998</v>
      </c>
      <c r="K12" s="24"/>
      <c r="L12" s="24">
        <v>58848539.710000001</v>
      </c>
    </row>
    <row r="13" spans="1:12">
      <c r="A13" s="13" t="s">
        <v>149</v>
      </c>
      <c r="B13" s="24">
        <v>96500</v>
      </c>
      <c r="C13" s="24"/>
      <c r="D13" s="24"/>
      <c r="E13" s="24"/>
      <c r="F13" s="24"/>
      <c r="G13" s="24"/>
      <c r="H13" s="24"/>
      <c r="I13" s="24"/>
      <c r="J13" s="24"/>
      <c r="K13" s="24"/>
      <c r="L13" s="24">
        <v>96500</v>
      </c>
    </row>
    <row r="14" spans="1:12">
      <c r="A14" s="13" t="s">
        <v>14</v>
      </c>
      <c r="B14" s="24"/>
      <c r="C14" s="24"/>
      <c r="D14" s="24"/>
      <c r="E14" s="24">
        <v>125732</v>
      </c>
      <c r="F14" s="24"/>
      <c r="G14" s="24">
        <v>2189999.96</v>
      </c>
      <c r="H14" s="24">
        <v>1000</v>
      </c>
      <c r="I14" s="24"/>
      <c r="J14" s="24">
        <v>80016</v>
      </c>
      <c r="K14" s="24"/>
      <c r="L14" s="24">
        <v>2396747.96</v>
      </c>
    </row>
    <row r="15" spans="1:12">
      <c r="A15" s="13" t="s">
        <v>189</v>
      </c>
      <c r="B15" s="24"/>
      <c r="C15" s="24"/>
      <c r="D15" s="24"/>
      <c r="E15" s="24"/>
      <c r="F15" s="24"/>
      <c r="G15" s="24">
        <v>18600</v>
      </c>
      <c r="H15" s="24"/>
      <c r="I15" s="24"/>
      <c r="J15" s="24"/>
      <c r="K15" s="24"/>
      <c r="L15" s="24">
        <v>18600</v>
      </c>
    </row>
    <row r="16" spans="1:12">
      <c r="A16" s="13" t="s">
        <v>204</v>
      </c>
      <c r="B16" s="24"/>
      <c r="C16" s="24"/>
      <c r="D16" s="24"/>
      <c r="E16" s="24"/>
      <c r="F16" s="24"/>
      <c r="G16" s="24"/>
      <c r="H16" s="24"/>
      <c r="I16" s="24"/>
      <c r="J16" s="24">
        <v>8064180.8399999999</v>
      </c>
      <c r="K16" s="24"/>
      <c r="L16" s="24">
        <v>8064180.8399999999</v>
      </c>
    </row>
    <row r="17" spans="1:12">
      <c r="A17" s="13" t="s">
        <v>12</v>
      </c>
      <c r="B17" s="24"/>
      <c r="C17" s="24"/>
      <c r="D17" s="24"/>
      <c r="E17" s="24"/>
      <c r="F17" s="24"/>
      <c r="G17" s="24">
        <v>7780890.8800000008</v>
      </c>
      <c r="H17" s="24"/>
      <c r="I17" s="24"/>
      <c r="J17" s="24">
        <v>7283</v>
      </c>
      <c r="K17" s="24"/>
      <c r="L17" s="24">
        <v>7788173.8800000008</v>
      </c>
    </row>
    <row r="18" spans="1:12">
      <c r="A18" s="13" t="s">
        <v>11</v>
      </c>
      <c r="B18" s="24">
        <v>1003299.2100000001</v>
      </c>
      <c r="C18" s="24"/>
      <c r="D18" s="24"/>
      <c r="E18" s="24"/>
      <c r="F18" s="24"/>
      <c r="G18" s="24">
        <v>200000</v>
      </c>
      <c r="H18" s="24"/>
      <c r="I18" s="24">
        <v>8060006.4799999995</v>
      </c>
      <c r="J18" s="24">
        <v>900000</v>
      </c>
      <c r="K18" s="24"/>
      <c r="L18" s="24">
        <v>10163305.689999999</v>
      </c>
    </row>
    <row r="19" spans="1:12">
      <c r="A19" s="13" t="s">
        <v>8</v>
      </c>
      <c r="B19" s="24">
        <v>2976291.5111111114</v>
      </c>
      <c r="C19" s="24"/>
      <c r="D19" s="24"/>
      <c r="E19" s="24"/>
      <c r="F19" s="24"/>
      <c r="G19" s="24"/>
      <c r="H19" s="24"/>
      <c r="I19" s="24"/>
      <c r="J19" s="24">
        <v>12955679.559999999</v>
      </c>
      <c r="K19" s="24"/>
      <c r="L19" s="24">
        <v>15931971.071111109</v>
      </c>
    </row>
    <row r="20" spans="1:12">
      <c r="A20" s="13" t="s">
        <v>5</v>
      </c>
      <c r="B20" s="24">
        <v>2229807.85</v>
      </c>
      <c r="C20" s="24">
        <v>54900</v>
      </c>
      <c r="D20" s="24"/>
      <c r="E20" s="24"/>
      <c r="F20" s="24"/>
      <c r="G20" s="24"/>
      <c r="H20" s="24"/>
      <c r="I20" s="24"/>
      <c r="J20" s="24">
        <v>7316429.8000000007</v>
      </c>
      <c r="K20" s="24"/>
      <c r="L20" s="24">
        <v>9601137.6500000004</v>
      </c>
    </row>
    <row r="21" spans="1:12">
      <c r="A21" s="13" t="s">
        <v>278</v>
      </c>
      <c r="B21" s="24"/>
      <c r="C21" s="24"/>
      <c r="D21" s="24"/>
      <c r="E21" s="24"/>
      <c r="F21" s="24"/>
      <c r="G21" s="24">
        <v>80000</v>
      </c>
      <c r="H21" s="24"/>
      <c r="I21" s="24"/>
      <c r="J21" s="24"/>
      <c r="K21" s="24"/>
      <c r="L21" s="24">
        <v>80000</v>
      </c>
    </row>
    <row r="22" spans="1:12">
      <c r="A22" s="13" t="s">
        <v>7</v>
      </c>
      <c r="B22" s="24">
        <v>1700.0000000000002</v>
      </c>
      <c r="C22" s="24"/>
      <c r="D22" s="24"/>
      <c r="E22" s="24"/>
      <c r="F22" s="24"/>
      <c r="G22" s="24">
        <v>2068395.39</v>
      </c>
      <c r="H22" s="24"/>
      <c r="I22" s="24"/>
      <c r="J22" s="24"/>
      <c r="K22" s="24">
        <v>800000</v>
      </c>
      <c r="L22" s="24">
        <v>2870095.3899999997</v>
      </c>
    </row>
    <row r="23" spans="1:12">
      <c r="A23" s="13" t="s">
        <v>15</v>
      </c>
      <c r="B23" s="24"/>
      <c r="C23" s="24"/>
      <c r="D23" s="24"/>
      <c r="E23" s="24"/>
      <c r="F23" s="24">
        <v>960494.28</v>
      </c>
      <c r="G23" s="24">
        <v>290067.15000000002</v>
      </c>
      <c r="H23" s="24">
        <v>4166040</v>
      </c>
      <c r="I23" s="24"/>
      <c r="J23" s="24">
        <v>4450388.95</v>
      </c>
      <c r="K23" s="24"/>
      <c r="L23" s="24">
        <v>9866990.379999999</v>
      </c>
    </row>
    <row r="24" spans="1:12">
      <c r="A24" s="13" t="s">
        <v>6</v>
      </c>
      <c r="B24" s="24"/>
      <c r="C24" s="24"/>
      <c r="D24" s="24"/>
      <c r="E24" s="24"/>
      <c r="F24" s="24">
        <v>10140320.32</v>
      </c>
      <c r="G24" s="24"/>
      <c r="H24" s="24"/>
      <c r="I24" s="24"/>
      <c r="J24" s="24"/>
      <c r="K24" s="24"/>
      <c r="L24" s="24">
        <v>10140320.32</v>
      </c>
    </row>
    <row r="25" spans="1:12">
      <c r="A25" s="13" t="s">
        <v>3</v>
      </c>
      <c r="B25" s="24">
        <v>2537586.6277777776</v>
      </c>
      <c r="C25" s="24"/>
      <c r="D25" s="24"/>
      <c r="E25" s="24"/>
      <c r="F25" s="24"/>
      <c r="G25" s="24">
        <v>348000</v>
      </c>
      <c r="H25" s="24"/>
      <c r="I25" s="24"/>
      <c r="J25" s="24">
        <v>3386400</v>
      </c>
      <c r="K25" s="24"/>
      <c r="L25" s="24">
        <v>6271986.6277777776</v>
      </c>
    </row>
    <row r="26" spans="1:12">
      <c r="A26" s="13" t="s">
        <v>128</v>
      </c>
      <c r="B26" s="24">
        <v>9898513.1988888886</v>
      </c>
      <c r="C26" s="24">
        <v>54900</v>
      </c>
      <c r="D26" s="24">
        <v>92290</v>
      </c>
      <c r="E26" s="24">
        <v>125732</v>
      </c>
      <c r="F26" s="24">
        <v>11100814.6</v>
      </c>
      <c r="G26" s="24">
        <v>55554819.010000005</v>
      </c>
      <c r="H26" s="24">
        <v>4167040</v>
      </c>
      <c r="I26" s="24">
        <v>8060006.4799999995</v>
      </c>
      <c r="J26" s="24">
        <v>54495144.230000004</v>
      </c>
      <c r="K26" s="24">
        <v>800000</v>
      </c>
      <c r="L26" s="24">
        <v>144349259.51888889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9383-CAE3-47D0-ABF1-6F00A90120A5}">
  <sheetPr codeName="Planilha1">
    <pageSetUpPr fitToPage="1"/>
  </sheetPr>
  <dimension ref="A1:AD260"/>
  <sheetViews>
    <sheetView tabSelected="1" zoomScaleNormal="100" workbookViewId="0">
      <pane ySplit="4" topLeftCell="A5" activePane="bottomLeft" state="frozen"/>
      <selection activeCell="E1" sqref="E1"/>
      <selection pane="bottomLeft" activeCell="D9" sqref="D9"/>
    </sheetView>
  </sheetViews>
  <sheetFormatPr defaultColWidth="14.42578125" defaultRowHeight="80.099999999999994" customHeight="1"/>
  <cols>
    <col min="1" max="1" width="15.28515625" style="5" customWidth="1"/>
    <col min="2" max="2" width="41" style="4" customWidth="1"/>
    <col min="3" max="3" width="15.5703125" style="4" customWidth="1"/>
    <col min="4" max="4" width="15.42578125" style="4" bestFit="1" customWidth="1"/>
    <col min="5" max="5" width="19.28515625" style="4" customWidth="1"/>
    <col min="6" max="6" width="20.140625" style="4" bestFit="1" customWidth="1"/>
    <col min="7" max="7" width="15" style="4" customWidth="1"/>
    <col min="8" max="8" width="17.140625" style="4" customWidth="1"/>
    <col min="9" max="9" width="16.85546875" style="4" customWidth="1"/>
    <col min="10" max="10" width="18.28515625" style="4" customWidth="1"/>
    <col min="11" max="11" width="14.28515625" style="6" customWidth="1"/>
    <col min="12" max="12" width="41.42578125" style="6" customWidth="1"/>
    <col min="13" max="13" width="8.42578125" style="1" customWidth="1"/>
    <col min="14" max="16" width="14.42578125" style="1"/>
    <col min="17" max="17" width="14.42578125" style="2"/>
    <col min="18" max="30" width="14.42578125" style="3"/>
    <col min="31" max="16384" width="14.42578125" style="4"/>
  </cols>
  <sheetData>
    <row r="1" spans="1:12" ht="45.2" customHeight="1">
      <c r="A1" s="69" t="s">
        <v>79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44.25" customHeight="1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55.7" customHeight="1">
      <c r="A3" s="70" t="s">
        <v>112</v>
      </c>
      <c r="B3" s="70"/>
      <c r="C3" s="70"/>
      <c r="D3" s="70"/>
      <c r="E3" s="70"/>
      <c r="F3" s="70"/>
      <c r="G3" s="70"/>
      <c r="H3" s="18" t="s">
        <v>81</v>
      </c>
      <c r="I3" s="17" t="s">
        <v>289</v>
      </c>
      <c r="J3" s="71" t="s">
        <v>80</v>
      </c>
      <c r="K3" s="72"/>
      <c r="L3" s="19" t="s">
        <v>316</v>
      </c>
    </row>
    <row r="4" spans="1:12" ht="36">
      <c r="A4" s="21" t="s">
        <v>77</v>
      </c>
      <c r="B4" s="22" t="s">
        <v>66</v>
      </c>
      <c r="C4" s="22" t="s">
        <v>142</v>
      </c>
      <c r="D4" s="22" t="s">
        <v>67</v>
      </c>
      <c r="E4" s="22" t="s">
        <v>143</v>
      </c>
      <c r="F4" s="22" t="s">
        <v>144</v>
      </c>
      <c r="G4" s="22" t="s">
        <v>69</v>
      </c>
      <c r="H4" s="22" t="s">
        <v>145</v>
      </c>
      <c r="I4" s="22" t="s">
        <v>68</v>
      </c>
      <c r="J4" s="22" t="s">
        <v>70</v>
      </c>
      <c r="K4" s="23" t="s">
        <v>71</v>
      </c>
      <c r="L4" s="23" t="s">
        <v>113</v>
      </c>
    </row>
    <row r="5" spans="1:12" ht="33.75">
      <c r="A5" s="25" t="s">
        <v>33</v>
      </c>
      <c r="B5" s="26" t="s">
        <v>197</v>
      </c>
      <c r="C5" s="27" t="s">
        <v>31</v>
      </c>
      <c r="D5" s="28">
        <v>1</v>
      </c>
      <c r="E5" s="29">
        <v>80000</v>
      </c>
      <c r="F5" s="14">
        <f>Tabela1143142022[[#This Row],[Quantidade estimada]]*Tabela1143142022[[#This Row],[Estimativa de valor unitário2]]</f>
        <v>80000</v>
      </c>
      <c r="G5" s="26" t="s">
        <v>85</v>
      </c>
      <c r="H5" s="26" t="s">
        <v>30</v>
      </c>
      <c r="I5" s="26" t="s">
        <v>105</v>
      </c>
      <c r="J5" s="26" t="s">
        <v>4</v>
      </c>
      <c r="K5" s="27" t="s">
        <v>231</v>
      </c>
      <c r="L5" s="27"/>
    </row>
    <row r="6" spans="1:12" ht="33.75">
      <c r="A6" s="25" t="s">
        <v>116</v>
      </c>
      <c r="B6" s="26" t="s">
        <v>117</v>
      </c>
      <c r="C6" s="27" t="s">
        <v>29</v>
      </c>
      <c r="D6" s="28">
        <v>190</v>
      </c>
      <c r="E6" s="29">
        <v>315</v>
      </c>
      <c r="F6" s="29">
        <f>Tabela1143142022[[#This Row],[Estimativa de valor unitário2]]*Tabela1143142022[[#This Row],[Quantidade estimada]]</f>
        <v>59850</v>
      </c>
      <c r="G6" s="26" t="s">
        <v>84</v>
      </c>
      <c r="H6" s="26" t="s">
        <v>74</v>
      </c>
      <c r="I6" s="26" t="s">
        <v>119</v>
      </c>
      <c r="J6" s="26" t="s">
        <v>4</v>
      </c>
      <c r="K6" s="27" t="s">
        <v>231</v>
      </c>
      <c r="L6" s="27" t="s">
        <v>153</v>
      </c>
    </row>
    <row r="7" spans="1:12" ht="33.75">
      <c r="A7" s="25" t="s">
        <v>116</v>
      </c>
      <c r="B7" s="26" t="s">
        <v>267</v>
      </c>
      <c r="C7" s="27" t="s">
        <v>29</v>
      </c>
      <c r="D7" s="28">
        <v>100</v>
      </c>
      <c r="E7" s="29">
        <v>190</v>
      </c>
      <c r="F7" s="29">
        <f>Tabela1143142022[[#This Row],[Estimativa de valor unitário2]]*Tabela1143142022[[#This Row],[Quantidade estimada]]</f>
        <v>19000</v>
      </c>
      <c r="G7" s="26" t="s">
        <v>84</v>
      </c>
      <c r="H7" s="26" t="s">
        <v>118</v>
      </c>
      <c r="I7" s="26" t="s">
        <v>119</v>
      </c>
      <c r="J7" s="26" t="s">
        <v>4</v>
      </c>
      <c r="K7" s="27" t="s">
        <v>231</v>
      </c>
      <c r="L7" s="27" t="s">
        <v>153</v>
      </c>
    </row>
    <row r="8" spans="1:12" ht="33.75">
      <c r="A8" s="25" t="s">
        <v>116</v>
      </c>
      <c r="B8" s="26" t="s">
        <v>120</v>
      </c>
      <c r="C8" s="27" t="s">
        <v>29</v>
      </c>
      <c r="D8" s="28">
        <v>32</v>
      </c>
      <c r="E8" s="29">
        <v>420</v>
      </c>
      <c r="F8" s="29">
        <f>Tabela1143142022[[#This Row],[Estimativa de valor unitário2]]*Tabela1143142022[[#This Row],[Quantidade estimada]]</f>
        <v>13440</v>
      </c>
      <c r="G8" s="26" t="s">
        <v>84</v>
      </c>
      <c r="H8" s="26" t="s">
        <v>74</v>
      </c>
      <c r="I8" s="26" t="s">
        <v>119</v>
      </c>
      <c r="J8" s="26" t="s">
        <v>4</v>
      </c>
      <c r="K8" s="27" t="s">
        <v>231</v>
      </c>
      <c r="L8" s="27" t="s">
        <v>153</v>
      </c>
    </row>
    <row r="9" spans="1:12" ht="33.75">
      <c r="A9" s="25" t="s">
        <v>26</v>
      </c>
      <c r="B9" s="30" t="s">
        <v>174</v>
      </c>
      <c r="C9" s="31" t="s">
        <v>29</v>
      </c>
      <c r="D9" s="32">
        <v>14</v>
      </c>
      <c r="E9" s="33" t="s">
        <v>175</v>
      </c>
      <c r="F9" s="14">
        <v>438300</v>
      </c>
      <c r="G9" s="26" t="s">
        <v>84</v>
      </c>
      <c r="H9" s="26" t="s">
        <v>75</v>
      </c>
      <c r="I9" s="26" t="s">
        <v>108</v>
      </c>
      <c r="J9" s="26" t="s">
        <v>4</v>
      </c>
      <c r="K9" s="26" t="s">
        <v>232</v>
      </c>
      <c r="L9" s="27" t="s">
        <v>176</v>
      </c>
    </row>
    <row r="10" spans="1:12" ht="45">
      <c r="A10" s="25" t="s">
        <v>26</v>
      </c>
      <c r="B10" s="26" t="s">
        <v>87</v>
      </c>
      <c r="C10" s="26" t="s">
        <v>31</v>
      </c>
      <c r="D10" s="28">
        <v>1</v>
      </c>
      <c r="E10" s="34">
        <v>220000</v>
      </c>
      <c r="F10" s="15">
        <f>Tabela1143142022[[#This Row],[Quantidade estimada]]*Tabela1143142022[[#This Row],[Estimativa de valor unitário2]]</f>
        <v>220000</v>
      </c>
      <c r="G10" s="26" t="s">
        <v>94</v>
      </c>
      <c r="H10" s="26" t="s">
        <v>76</v>
      </c>
      <c r="I10" s="26" t="s">
        <v>105</v>
      </c>
      <c r="J10" s="26" t="s">
        <v>4</v>
      </c>
      <c r="K10" s="26" t="s">
        <v>232</v>
      </c>
      <c r="L10" s="27" t="s">
        <v>308</v>
      </c>
    </row>
    <row r="11" spans="1:12" ht="33.75">
      <c r="A11" s="25" t="s">
        <v>26</v>
      </c>
      <c r="B11" s="26" t="s">
        <v>45</v>
      </c>
      <c r="C11" s="26" t="s">
        <v>31</v>
      </c>
      <c r="D11" s="28">
        <v>1</v>
      </c>
      <c r="E11" s="34">
        <v>240000</v>
      </c>
      <c r="F11" s="15">
        <f>Tabela1143142022[[#This Row],[Quantidade estimada]]*Tabela1143142022[[#This Row],[Estimativa de valor unitário2]]</f>
        <v>240000</v>
      </c>
      <c r="G11" s="26" t="s">
        <v>84</v>
      </c>
      <c r="H11" s="35" t="s">
        <v>74</v>
      </c>
      <c r="I11" s="26" t="s">
        <v>106</v>
      </c>
      <c r="J11" s="26" t="s">
        <v>4</v>
      </c>
      <c r="K11" s="26" t="s">
        <v>232</v>
      </c>
      <c r="L11" s="27" t="s">
        <v>245</v>
      </c>
    </row>
    <row r="12" spans="1:12" ht="33.75">
      <c r="A12" s="25" t="s">
        <v>26</v>
      </c>
      <c r="B12" s="26" t="s">
        <v>49</v>
      </c>
      <c r="C12" s="26" t="s">
        <v>31</v>
      </c>
      <c r="D12" s="28">
        <v>1</v>
      </c>
      <c r="E12" s="34">
        <v>400000</v>
      </c>
      <c r="F12" s="15">
        <f>Tabela1143142022[[#This Row],[Quantidade estimada]]*Tabela1143142022[[#This Row],[Estimativa de valor unitário2]]</f>
        <v>400000</v>
      </c>
      <c r="G12" s="26" t="s">
        <v>94</v>
      </c>
      <c r="H12" s="36" t="s">
        <v>35</v>
      </c>
      <c r="I12" s="26" t="s">
        <v>106</v>
      </c>
      <c r="J12" s="26" t="s">
        <v>4</v>
      </c>
      <c r="K12" s="26" t="s">
        <v>232</v>
      </c>
      <c r="L12" s="27"/>
    </row>
    <row r="13" spans="1:12" ht="33.75">
      <c r="A13" s="25" t="s">
        <v>26</v>
      </c>
      <c r="B13" s="26" t="s">
        <v>89</v>
      </c>
      <c r="C13" s="27" t="s">
        <v>31</v>
      </c>
      <c r="D13" s="28">
        <v>1</v>
      </c>
      <c r="E13" s="29">
        <v>60000</v>
      </c>
      <c r="F13" s="14">
        <f>Tabela1143142022[[#This Row],[Quantidade estimada]]*Tabela1143142022[[#This Row],[Estimativa de valor unitário2]]</f>
        <v>60000</v>
      </c>
      <c r="G13" s="26" t="s">
        <v>94</v>
      </c>
      <c r="H13" s="26" t="s">
        <v>76</v>
      </c>
      <c r="I13" s="26" t="s">
        <v>105</v>
      </c>
      <c r="J13" s="26" t="s">
        <v>4</v>
      </c>
      <c r="K13" s="26" t="s">
        <v>232</v>
      </c>
      <c r="L13" s="27" t="s">
        <v>212</v>
      </c>
    </row>
    <row r="14" spans="1:12" ht="56.25">
      <c r="A14" s="25" t="s">
        <v>26</v>
      </c>
      <c r="B14" s="26" t="s">
        <v>88</v>
      </c>
      <c r="C14" s="26" t="s">
        <v>31</v>
      </c>
      <c r="D14" s="28">
        <v>1</v>
      </c>
      <c r="E14" s="29">
        <v>180000</v>
      </c>
      <c r="F14" s="15">
        <f>Tabela1143142022[[#This Row],[Quantidade estimada]]*Tabela1143142022[[#This Row],[Estimativa de valor unitário2]]</f>
        <v>180000</v>
      </c>
      <c r="G14" s="26" t="s">
        <v>84</v>
      </c>
      <c r="H14" s="35" t="s">
        <v>74</v>
      </c>
      <c r="I14" s="26" t="s">
        <v>105</v>
      </c>
      <c r="J14" s="26" t="s">
        <v>4</v>
      </c>
      <c r="K14" s="26" t="s">
        <v>232</v>
      </c>
      <c r="L14" s="27" t="s">
        <v>307</v>
      </c>
    </row>
    <row r="15" spans="1:12" ht="33.75">
      <c r="A15" s="25" t="s">
        <v>233</v>
      </c>
      <c r="B15" s="26" t="s">
        <v>299</v>
      </c>
      <c r="C15" s="26" t="s">
        <v>29</v>
      </c>
      <c r="D15" s="28">
        <v>5</v>
      </c>
      <c r="E15" s="29">
        <v>146438.13</v>
      </c>
      <c r="F15" s="34">
        <f>Tabela1143142022[[#This Row],[Estimativa de valor unitário2]]*Tabela1143142022[[#This Row],[Quantidade estimada]]</f>
        <v>732190.65</v>
      </c>
      <c r="G15" s="26" t="s">
        <v>84</v>
      </c>
      <c r="H15" s="37" t="s">
        <v>35</v>
      </c>
      <c r="I15" s="26" t="s">
        <v>108</v>
      </c>
      <c r="J15" s="26" t="s">
        <v>4</v>
      </c>
      <c r="K15" s="27" t="s">
        <v>232</v>
      </c>
      <c r="L15" s="27" t="s">
        <v>310</v>
      </c>
    </row>
    <row r="16" spans="1:12" ht="33.75">
      <c r="A16" s="25" t="s">
        <v>233</v>
      </c>
      <c r="B16" s="38" t="s">
        <v>298</v>
      </c>
      <c r="C16" s="26" t="s">
        <v>29</v>
      </c>
      <c r="D16" s="39">
        <v>18</v>
      </c>
      <c r="E16" s="40">
        <v>355232.44</v>
      </c>
      <c r="F16" s="15">
        <f>Tabela1143142022[[#This Row],[Estimativa de valor unitário2]]*Tabela1143142022[[#This Row],[Quantidade estimada]]</f>
        <v>6394183.9199999999</v>
      </c>
      <c r="G16" s="26" t="s">
        <v>84</v>
      </c>
      <c r="H16" s="37" t="s">
        <v>35</v>
      </c>
      <c r="I16" s="26" t="s">
        <v>108</v>
      </c>
      <c r="J16" s="26" t="s">
        <v>4</v>
      </c>
      <c r="K16" s="27" t="s">
        <v>232</v>
      </c>
      <c r="L16" s="27" t="s">
        <v>311</v>
      </c>
    </row>
    <row r="17" spans="1:12" ht="33.75">
      <c r="A17" s="25" t="s">
        <v>233</v>
      </c>
      <c r="B17" s="38" t="s">
        <v>238</v>
      </c>
      <c r="C17" s="26" t="s">
        <v>29</v>
      </c>
      <c r="D17" s="39">
        <v>25</v>
      </c>
      <c r="E17" s="40">
        <v>68</v>
      </c>
      <c r="F17" s="15">
        <f>Tabela1143142022[[#This Row],[Quantidade estimada]]*Tabela1143142022[[#This Row],[Estimativa de valor unitário2]]</f>
        <v>1700</v>
      </c>
      <c r="G17" s="26" t="s">
        <v>84</v>
      </c>
      <c r="H17" s="37" t="s">
        <v>35</v>
      </c>
      <c r="I17" s="26" t="s">
        <v>106</v>
      </c>
      <c r="J17" s="26" t="s">
        <v>4</v>
      </c>
      <c r="K17" s="27" t="s">
        <v>232</v>
      </c>
      <c r="L17" s="27" t="s">
        <v>234</v>
      </c>
    </row>
    <row r="18" spans="1:12" ht="33.75">
      <c r="A18" s="25" t="s">
        <v>233</v>
      </c>
      <c r="B18" s="38" t="s">
        <v>237</v>
      </c>
      <c r="C18" s="26" t="s">
        <v>29</v>
      </c>
      <c r="D18" s="39">
        <v>3000</v>
      </c>
      <c r="E18" s="40">
        <v>32.9</v>
      </c>
      <c r="F18" s="15">
        <f>Tabela1143142022[[#This Row],[Quantidade estimada]]*Tabela1143142022[[#This Row],[Estimativa de valor unitário2]]</f>
        <v>98700</v>
      </c>
      <c r="G18" s="26" t="s">
        <v>84</v>
      </c>
      <c r="H18" s="37" t="s">
        <v>35</v>
      </c>
      <c r="I18" s="26" t="s">
        <v>106</v>
      </c>
      <c r="J18" s="26" t="s">
        <v>4</v>
      </c>
      <c r="K18" s="27" t="s">
        <v>232</v>
      </c>
      <c r="L18" s="27" t="s">
        <v>234</v>
      </c>
    </row>
    <row r="19" spans="1:12" ht="33.75">
      <c r="A19" s="25" t="s">
        <v>233</v>
      </c>
      <c r="B19" s="38" t="s">
        <v>236</v>
      </c>
      <c r="C19" s="26" t="s">
        <v>29</v>
      </c>
      <c r="D19" s="39">
        <v>3000</v>
      </c>
      <c r="E19" s="40">
        <v>8.6999999999999993</v>
      </c>
      <c r="F19" s="15">
        <f>Tabela1143142022[[#This Row],[Quantidade estimada]]*Tabela1143142022[[#This Row],[Estimativa de valor unitário2]]</f>
        <v>26099.999999999996</v>
      </c>
      <c r="G19" s="26" t="s">
        <v>84</v>
      </c>
      <c r="H19" s="37" t="s">
        <v>35</v>
      </c>
      <c r="I19" s="26" t="s">
        <v>106</v>
      </c>
      <c r="J19" s="26" t="s">
        <v>4</v>
      </c>
      <c r="K19" s="27" t="s">
        <v>232</v>
      </c>
      <c r="L19" s="27" t="s">
        <v>234</v>
      </c>
    </row>
    <row r="20" spans="1:12" ht="33.75">
      <c r="A20" s="25" t="s">
        <v>233</v>
      </c>
      <c r="B20" s="38" t="s">
        <v>235</v>
      </c>
      <c r="C20" s="26" t="s">
        <v>29</v>
      </c>
      <c r="D20" s="39">
        <v>3000</v>
      </c>
      <c r="E20" s="40">
        <v>1.32</v>
      </c>
      <c r="F20" s="15">
        <f>Tabela1143142022[[#This Row],[Quantidade estimada]]*Tabela1143142022[[#This Row],[Estimativa de valor unitário2]]</f>
        <v>3960</v>
      </c>
      <c r="G20" s="26" t="s">
        <v>84</v>
      </c>
      <c r="H20" s="37" t="s">
        <v>35</v>
      </c>
      <c r="I20" s="26" t="s">
        <v>106</v>
      </c>
      <c r="J20" s="26" t="s">
        <v>4</v>
      </c>
      <c r="K20" s="27" t="s">
        <v>232</v>
      </c>
      <c r="L20" s="27" t="s">
        <v>234</v>
      </c>
    </row>
    <row r="21" spans="1:12" ht="33.75">
      <c r="A21" s="25" t="s">
        <v>233</v>
      </c>
      <c r="B21" s="38" t="s">
        <v>239</v>
      </c>
      <c r="C21" s="26" t="s">
        <v>29</v>
      </c>
      <c r="D21" s="39">
        <v>3</v>
      </c>
      <c r="E21" s="40">
        <v>20000</v>
      </c>
      <c r="F21" s="15">
        <f>Tabela1143142022[[#This Row],[Quantidade estimada]]*Tabela1143142022[[#This Row],[Estimativa de valor unitário2]]</f>
        <v>60000</v>
      </c>
      <c r="G21" s="26" t="s">
        <v>84</v>
      </c>
      <c r="H21" s="37" t="s">
        <v>35</v>
      </c>
      <c r="I21" s="26" t="s">
        <v>105</v>
      </c>
      <c r="J21" s="26" t="s">
        <v>4</v>
      </c>
      <c r="K21" s="27" t="s">
        <v>232</v>
      </c>
      <c r="L21" s="27" t="s">
        <v>234</v>
      </c>
    </row>
    <row r="22" spans="1:12" ht="33.75">
      <c r="A22" s="25" t="s">
        <v>233</v>
      </c>
      <c r="B22" s="26" t="s">
        <v>284</v>
      </c>
      <c r="C22" s="26" t="s">
        <v>29</v>
      </c>
      <c r="D22" s="28">
        <v>1</v>
      </c>
      <c r="E22" s="34">
        <v>2000</v>
      </c>
      <c r="F22" s="15">
        <f>Tabela1143142022[[#This Row],[Estimativa de valor unitário2]]*Tabela1143142022[[#This Row],[Quantidade estimada]]</f>
        <v>2000</v>
      </c>
      <c r="G22" s="26" t="s">
        <v>84</v>
      </c>
      <c r="H22" s="41" t="s">
        <v>35</v>
      </c>
      <c r="I22" s="26" t="s">
        <v>108</v>
      </c>
      <c r="J22" s="26" t="s">
        <v>4</v>
      </c>
      <c r="K22" s="27" t="s">
        <v>232</v>
      </c>
      <c r="L22" s="27" t="s">
        <v>288</v>
      </c>
    </row>
    <row r="23" spans="1:12" ht="33.75">
      <c r="A23" s="25" t="s">
        <v>233</v>
      </c>
      <c r="B23" s="38" t="s">
        <v>241</v>
      </c>
      <c r="C23" s="26" t="s">
        <v>29</v>
      </c>
      <c r="D23" s="39">
        <v>2</v>
      </c>
      <c r="E23" s="42">
        <v>7000</v>
      </c>
      <c r="F23" s="15">
        <f>Tabela1143142022[[#This Row],[Quantidade estimada]]*Tabela1143142022[[#This Row],[Estimativa de valor unitário2]]</f>
        <v>14000</v>
      </c>
      <c r="G23" s="26" t="s">
        <v>84</v>
      </c>
      <c r="H23" s="37" t="s">
        <v>35</v>
      </c>
      <c r="I23" s="26" t="s">
        <v>106</v>
      </c>
      <c r="J23" s="26" t="s">
        <v>4</v>
      </c>
      <c r="K23" s="27" t="s">
        <v>232</v>
      </c>
      <c r="L23" s="27" t="s">
        <v>234</v>
      </c>
    </row>
    <row r="24" spans="1:12" ht="33.75">
      <c r="A24" s="25" t="s">
        <v>233</v>
      </c>
      <c r="B24" s="38" t="s">
        <v>240</v>
      </c>
      <c r="C24" s="26" t="s">
        <v>29</v>
      </c>
      <c r="D24" s="39">
        <v>1</v>
      </c>
      <c r="E24" s="42">
        <v>18136</v>
      </c>
      <c r="F24" s="15">
        <f>Tabela1143142022[[#This Row],[Quantidade estimada]]*Tabela1143142022[[#This Row],[Estimativa de valor unitário2]]</f>
        <v>18136</v>
      </c>
      <c r="G24" s="26" t="s">
        <v>84</v>
      </c>
      <c r="H24" s="37" t="s">
        <v>35</v>
      </c>
      <c r="I24" s="26" t="s">
        <v>108</v>
      </c>
      <c r="J24" s="26" t="s">
        <v>4</v>
      </c>
      <c r="K24" s="27" t="s">
        <v>232</v>
      </c>
      <c r="L24" s="27" t="s">
        <v>234</v>
      </c>
    </row>
    <row r="25" spans="1:12" ht="33.75">
      <c r="A25" s="25" t="s">
        <v>233</v>
      </c>
      <c r="B25" s="26" t="s">
        <v>281</v>
      </c>
      <c r="C25" s="26" t="s">
        <v>29</v>
      </c>
      <c r="D25" s="28">
        <v>8</v>
      </c>
      <c r="E25" s="34">
        <v>1500</v>
      </c>
      <c r="F25" s="15">
        <f>Tabela1143142022[[#This Row],[Estimativa de valor unitário2]]*Tabela1143142022[[#This Row],[Quantidade estimada]]</f>
        <v>12000</v>
      </c>
      <c r="G25" s="26" t="s">
        <v>84</v>
      </c>
      <c r="H25" s="41" t="s">
        <v>35</v>
      </c>
      <c r="I25" s="26" t="s">
        <v>108</v>
      </c>
      <c r="J25" s="26" t="s">
        <v>4</v>
      </c>
      <c r="K25" s="27" t="s">
        <v>232</v>
      </c>
      <c r="L25" s="27" t="s">
        <v>288</v>
      </c>
    </row>
    <row r="26" spans="1:12" ht="33.75">
      <c r="A26" s="25" t="s">
        <v>233</v>
      </c>
      <c r="B26" s="26" t="s">
        <v>287</v>
      </c>
      <c r="C26" s="26" t="s">
        <v>29</v>
      </c>
      <c r="D26" s="28">
        <v>1</v>
      </c>
      <c r="E26" s="34">
        <v>31999.9</v>
      </c>
      <c r="F26" s="15">
        <f>Tabela1143142022[[#This Row],[Estimativa de valor unitário2]]*Tabela1143142022[[#This Row],[Quantidade estimada]]</f>
        <v>31999.9</v>
      </c>
      <c r="G26" s="26" t="s">
        <v>84</v>
      </c>
      <c r="H26" s="41" t="s">
        <v>35</v>
      </c>
      <c r="I26" s="26" t="s">
        <v>108</v>
      </c>
      <c r="J26" s="26" t="s">
        <v>4</v>
      </c>
      <c r="K26" s="27" t="s">
        <v>232</v>
      </c>
      <c r="L26" s="27" t="s">
        <v>288</v>
      </c>
    </row>
    <row r="27" spans="1:12" ht="33.75">
      <c r="A27" s="25" t="s">
        <v>233</v>
      </c>
      <c r="B27" s="26" t="s">
        <v>283</v>
      </c>
      <c r="C27" s="26" t="s">
        <v>29</v>
      </c>
      <c r="D27" s="28">
        <v>1</v>
      </c>
      <c r="E27" s="34">
        <v>3000</v>
      </c>
      <c r="F27" s="15">
        <f>Tabela1143142022[[#This Row],[Estimativa de valor unitário2]]*Tabela1143142022[[#This Row],[Quantidade estimada]]</f>
        <v>3000</v>
      </c>
      <c r="G27" s="26" t="s">
        <v>84</v>
      </c>
      <c r="H27" s="41" t="s">
        <v>35</v>
      </c>
      <c r="I27" s="26" t="s">
        <v>108</v>
      </c>
      <c r="J27" s="26" t="s">
        <v>4</v>
      </c>
      <c r="K27" s="27" t="s">
        <v>232</v>
      </c>
      <c r="L27" s="27" t="s">
        <v>288</v>
      </c>
    </row>
    <row r="28" spans="1:12" ht="33.75">
      <c r="A28" s="25" t="s">
        <v>233</v>
      </c>
      <c r="B28" s="26" t="s">
        <v>282</v>
      </c>
      <c r="C28" s="26" t="s">
        <v>29</v>
      </c>
      <c r="D28" s="28">
        <v>1</v>
      </c>
      <c r="E28" s="34">
        <v>3000</v>
      </c>
      <c r="F28" s="15">
        <f>Tabela1143142022[[#This Row],[Estimativa de valor unitário2]]*Tabela1143142022[[#This Row],[Quantidade estimada]]</f>
        <v>3000</v>
      </c>
      <c r="G28" s="26" t="s">
        <v>84</v>
      </c>
      <c r="H28" s="41" t="s">
        <v>35</v>
      </c>
      <c r="I28" s="26" t="s">
        <v>108</v>
      </c>
      <c r="J28" s="26" t="s">
        <v>4</v>
      </c>
      <c r="K28" s="27" t="s">
        <v>232</v>
      </c>
      <c r="L28" s="27" t="s">
        <v>288</v>
      </c>
    </row>
    <row r="29" spans="1:12" ht="33.75">
      <c r="A29" s="25" t="s">
        <v>233</v>
      </c>
      <c r="B29" s="26" t="s">
        <v>285</v>
      </c>
      <c r="C29" s="26" t="s">
        <v>29</v>
      </c>
      <c r="D29" s="28">
        <v>20</v>
      </c>
      <c r="E29" s="34">
        <v>4800.82</v>
      </c>
      <c r="F29" s="15">
        <f>Tabela1143142022[[#This Row],[Estimativa de valor unitário2]]*Tabela1143142022[[#This Row],[Quantidade estimada]]</f>
        <v>96016.4</v>
      </c>
      <c r="G29" s="26" t="s">
        <v>84</v>
      </c>
      <c r="H29" s="41" t="s">
        <v>35</v>
      </c>
      <c r="I29" s="26" t="s">
        <v>108</v>
      </c>
      <c r="J29" s="26" t="s">
        <v>4</v>
      </c>
      <c r="K29" s="27" t="s">
        <v>232</v>
      </c>
      <c r="L29" s="27" t="s">
        <v>288</v>
      </c>
    </row>
    <row r="30" spans="1:12" ht="33.75">
      <c r="A30" s="25" t="s">
        <v>233</v>
      </c>
      <c r="B30" s="26" t="s">
        <v>286</v>
      </c>
      <c r="C30" s="26" t="s">
        <v>29</v>
      </c>
      <c r="D30" s="28">
        <v>2</v>
      </c>
      <c r="E30" s="29">
        <v>183657.24</v>
      </c>
      <c r="F30" s="14">
        <f>Tabela1143142022[[#This Row],[Estimativa de valor unitário2]]*Tabela1143142022[[#This Row],[Quantidade estimada]]</f>
        <v>367314.48</v>
      </c>
      <c r="G30" s="26" t="s">
        <v>84</v>
      </c>
      <c r="H30" s="41" t="s">
        <v>35</v>
      </c>
      <c r="I30" s="26" t="s">
        <v>108</v>
      </c>
      <c r="J30" s="26" t="s">
        <v>4</v>
      </c>
      <c r="K30" s="27" t="s">
        <v>232</v>
      </c>
      <c r="L30" s="27" t="s">
        <v>288</v>
      </c>
    </row>
    <row r="31" spans="1:12" ht="56.25">
      <c r="A31" s="43" t="s">
        <v>134</v>
      </c>
      <c r="B31" s="26" t="s">
        <v>135</v>
      </c>
      <c r="C31" s="26" t="s">
        <v>32</v>
      </c>
      <c r="D31" s="28">
        <v>2</v>
      </c>
      <c r="E31" s="34">
        <v>96000</v>
      </c>
      <c r="F31" s="15">
        <f>Tabela1143142022[[#This Row],[Quantidade estimada]]*Tabela1143142022[[#This Row],[Estimativa de valor unitário2]]</f>
        <v>192000</v>
      </c>
      <c r="G31" s="26" t="s">
        <v>84</v>
      </c>
      <c r="H31" s="36" t="s">
        <v>122</v>
      </c>
      <c r="I31" s="26" t="s">
        <v>105</v>
      </c>
      <c r="J31" s="26" t="s">
        <v>4</v>
      </c>
      <c r="K31" s="27" t="s">
        <v>231</v>
      </c>
      <c r="L31" s="27" t="s">
        <v>300</v>
      </c>
    </row>
    <row r="32" spans="1:12" ht="45">
      <c r="A32" s="43" t="s">
        <v>134</v>
      </c>
      <c r="B32" s="26" t="s">
        <v>137</v>
      </c>
      <c r="C32" s="26" t="s">
        <v>29</v>
      </c>
      <c r="D32" s="28">
        <v>500</v>
      </c>
      <c r="E32" s="34">
        <v>10</v>
      </c>
      <c r="F32" s="15">
        <f>Tabela1143142022[[#This Row],[Quantidade estimada]]*Tabela1143142022[[#This Row],[Estimativa de valor unitário2]]</f>
        <v>5000</v>
      </c>
      <c r="G32" s="26" t="s">
        <v>84</v>
      </c>
      <c r="H32" s="26" t="s">
        <v>138</v>
      </c>
      <c r="I32" s="26" t="s">
        <v>106</v>
      </c>
      <c r="J32" s="26" t="s">
        <v>4</v>
      </c>
      <c r="K32" s="27" t="s">
        <v>231</v>
      </c>
      <c r="L32" s="27" t="s">
        <v>165</v>
      </c>
    </row>
    <row r="33" spans="1:12" ht="45">
      <c r="A33" s="43" t="s">
        <v>134</v>
      </c>
      <c r="B33" s="26" t="s">
        <v>136</v>
      </c>
      <c r="C33" s="26" t="s">
        <v>29</v>
      </c>
      <c r="D33" s="28">
        <v>1300</v>
      </c>
      <c r="E33" s="34">
        <v>5</v>
      </c>
      <c r="F33" s="15">
        <f>Tabela1143142022[[#This Row],[Quantidade estimada]]*Tabela1143142022[[#This Row],[Estimativa de valor unitário2]]</f>
        <v>6500</v>
      </c>
      <c r="G33" s="26" t="s">
        <v>84</v>
      </c>
      <c r="H33" s="26" t="s">
        <v>124</v>
      </c>
      <c r="I33" s="26" t="s">
        <v>106</v>
      </c>
      <c r="J33" s="26" t="s">
        <v>4</v>
      </c>
      <c r="K33" s="26" t="s">
        <v>231</v>
      </c>
      <c r="L33" s="27" t="s">
        <v>215</v>
      </c>
    </row>
    <row r="34" spans="1:12" ht="33.75">
      <c r="A34" s="43" t="s">
        <v>134</v>
      </c>
      <c r="B34" s="26" t="s">
        <v>216</v>
      </c>
      <c r="C34" s="26" t="s">
        <v>29</v>
      </c>
      <c r="D34" s="28">
        <v>11</v>
      </c>
      <c r="E34" s="34">
        <v>186112.73</v>
      </c>
      <c r="F34" s="15">
        <f>Tabela1143142022[[#This Row],[Quantidade estimada]]*Tabela1143142022[[#This Row],[Estimativa de valor unitário2]]</f>
        <v>2047240.03</v>
      </c>
      <c r="G34" s="26" t="s">
        <v>84</v>
      </c>
      <c r="H34" s="26" t="s">
        <v>139</v>
      </c>
      <c r="I34" s="26" t="s">
        <v>108</v>
      </c>
      <c r="J34" s="26" t="s">
        <v>4</v>
      </c>
      <c r="K34" s="26" t="s">
        <v>231</v>
      </c>
      <c r="L34" s="27" t="s">
        <v>214</v>
      </c>
    </row>
    <row r="35" spans="1:12" ht="33.75">
      <c r="A35" s="43" t="s">
        <v>134</v>
      </c>
      <c r="B35" s="26" t="s">
        <v>219</v>
      </c>
      <c r="C35" s="27" t="s">
        <v>31</v>
      </c>
      <c r="D35" s="28">
        <v>1</v>
      </c>
      <c r="E35" s="29">
        <v>2326800</v>
      </c>
      <c r="F35" s="14">
        <f>Tabela1143142022[[#This Row],[Quantidade estimada]]*Tabela1143142022[[#This Row],[Estimativa de valor unitário2]]</f>
        <v>2326800</v>
      </c>
      <c r="G35" s="26" t="s">
        <v>84</v>
      </c>
      <c r="H35" s="26" t="s">
        <v>139</v>
      </c>
      <c r="I35" s="26" t="s">
        <v>106</v>
      </c>
      <c r="J35" s="26" t="s">
        <v>4</v>
      </c>
      <c r="K35" s="27" t="s">
        <v>231</v>
      </c>
      <c r="L35" s="27" t="s">
        <v>214</v>
      </c>
    </row>
    <row r="36" spans="1:12" ht="33.75">
      <c r="A36" s="43" t="s">
        <v>134</v>
      </c>
      <c r="B36" s="26" t="s">
        <v>217</v>
      </c>
      <c r="C36" s="26" t="s">
        <v>29</v>
      </c>
      <c r="D36" s="28">
        <v>340</v>
      </c>
      <c r="E36" s="34">
        <v>561.76</v>
      </c>
      <c r="F36" s="15">
        <f>Tabela1143142022[[#This Row],[Quantidade estimada]]*Tabela1143142022[[#This Row],[Estimativa de valor unitário2]]</f>
        <v>190998.39999999999</v>
      </c>
      <c r="G36" s="26" t="s">
        <v>84</v>
      </c>
      <c r="H36" s="26" t="s">
        <v>139</v>
      </c>
      <c r="I36" s="26" t="s">
        <v>140</v>
      </c>
      <c r="J36" s="26" t="s">
        <v>4</v>
      </c>
      <c r="K36" s="27" t="s">
        <v>231</v>
      </c>
      <c r="L36" s="27" t="s">
        <v>214</v>
      </c>
    </row>
    <row r="37" spans="1:12" ht="45">
      <c r="A37" s="43" t="s">
        <v>134</v>
      </c>
      <c r="B37" s="26" t="s">
        <v>218</v>
      </c>
      <c r="C37" s="26" t="s">
        <v>29</v>
      </c>
      <c r="D37" s="28">
        <v>210</v>
      </c>
      <c r="E37" s="34">
        <v>1652.3809523809523</v>
      </c>
      <c r="F37" s="15">
        <f>Tabela1143142022[[#This Row],[Estimativa de valor unitário2]]*Tabela1143142022[[#This Row],[Quantidade estimada]]</f>
        <v>347000</v>
      </c>
      <c r="G37" s="26" t="s">
        <v>84</v>
      </c>
      <c r="H37" s="26" t="s">
        <v>139</v>
      </c>
      <c r="I37" s="26" t="s">
        <v>105</v>
      </c>
      <c r="J37" s="26" t="s">
        <v>4</v>
      </c>
      <c r="K37" s="26" t="s">
        <v>231</v>
      </c>
      <c r="L37" s="27" t="s">
        <v>301</v>
      </c>
    </row>
    <row r="38" spans="1:12" ht="33.75">
      <c r="A38" s="25" t="s">
        <v>150</v>
      </c>
      <c r="B38" s="26" t="s">
        <v>166</v>
      </c>
      <c r="C38" s="27" t="s">
        <v>29</v>
      </c>
      <c r="D38" s="28">
        <v>300</v>
      </c>
      <c r="E38" s="29">
        <v>20.73</v>
      </c>
      <c r="F38" s="29">
        <f>Tabela1143142022[[#This Row],[Quantidade estimada]]*Tabela1143142022[[#This Row],[Estimativa de valor unitário2]]</f>
        <v>6219</v>
      </c>
      <c r="G38" s="26" t="s">
        <v>84</v>
      </c>
      <c r="H38" s="26" t="s">
        <v>122</v>
      </c>
      <c r="I38" s="26" t="s">
        <v>106</v>
      </c>
      <c r="J38" s="26" t="s">
        <v>4</v>
      </c>
      <c r="K38" s="26" t="s">
        <v>232</v>
      </c>
      <c r="L38" s="27" t="s">
        <v>313</v>
      </c>
    </row>
    <row r="39" spans="1:12" ht="33.75">
      <c r="A39" s="25" t="s">
        <v>16</v>
      </c>
      <c r="B39" s="44" t="s">
        <v>48</v>
      </c>
      <c r="C39" s="31" t="s">
        <v>29</v>
      </c>
      <c r="D39" s="32">
        <v>9200</v>
      </c>
      <c r="E39" s="33">
        <v>43.84</v>
      </c>
      <c r="F39" s="14">
        <f>Tabela1143142022[[#This Row],[Quantidade estimada]]*Tabela1143142022[[#This Row],[Estimativa de valor unitário2]]</f>
        <v>403328.00000000006</v>
      </c>
      <c r="G39" s="26" t="s">
        <v>94</v>
      </c>
      <c r="H39" s="45" t="s">
        <v>73</v>
      </c>
      <c r="I39" s="26" t="s">
        <v>106</v>
      </c>
      <c r="J39" s="26" t="s">
        <v>4</v>
      </c>
      <c r="K39" s="26" t="s">
        <v>232</v>
      </c>
      <c r="L39" s="27"/>
    </row>
    <row r="40" spans="1:12" ht="33.75">
      <c r="A40" s="25" t="s">
        <v>25</v>
      </c>
      <c r="B40" s="30" t="s">
        <v>82</v>
      </c>
      <c r="C40" s="30" t="s">
        <v>83</v>
      </c>
      <c r="D40" s="32">
        <v>1690</v>
      </c>
      <c r="E40" s="46">
        <v>11.834319526627219</v>
      </c>
      <c r="F40" s="15">
        <f>Tabela1143142022[[#This Row],[Quantidade estimada]]*Tabela1143142022[[#This Row],[Estimativa de valor unitário2]]</f>
        <v>20000</v>
      </c>
      <c r="G40" s="26" t="s">
        <v>94</v>
      </c>
      <c r="H40" s="26" t="s">
        <v>35</v>
      </c>
      <c r="I40" s="26" t="s">
        <v>105</v>
      </c>
      <c r="J40" s="26" t="s">
        <v>4</v>
      </c>
      <c r="K40" s="26" t="s">
        <v>232</v>
      </c>
      <c r="L40" s="27"/>
    </row>
    <row r="41" spans="1:12" ht="33.75">
      <c r="A41" s="25" t="s">
        <v>224</v>
      </c>
      <c r="B41" s="36" t="s">
        <v>225</v>
      </c>
      <c r="C41" s="26" t="s">
        <v>227</v>
      </c>
      <c r="D41" s="47">
        <v>4</v>
      </c>
      <c r="E41" s="20">
        <v>16698</v>
      </c>
      <c r="F41" s="15">
        <f>Tabela1143142022[[#This Row],[Quantidade estimada]]*Tabela1143142022[[#This Row],[Estimativa de valor unitário2]]</f>
        <v>66792</v>
      </c>
      <c r="G41" s="26" t="s">
        <v>84</v>
      </c>
      <c r="H41" s="35" t="s">
        <v>35</v>
      </c>
      <c r="I41" s="26" t="s">
        <v>105</v>
      </c>
      <c r="J41" s="26" t="s">
        <v>4</v>
      </c>
      <c r="K41" s="26" t="s">
        <v>231</v>
      </c>
      <c r="L41" s="27" t="s">
        <v>226</v>
      </c>
    </row>
    <row r="42" spans="1:12" ht="33.75">
      <c r="A42" s="25" t="s">
        <v>13</v>
      </c>
      <c r="B42" s="26" t="s">
        <v>292</v>
      </c>
      <c r="C42" s="27" t="s">
        <v>29</v>
      </c>
      <c r="D42" s="28">
        <v>34</v>
      </c>
      <c r="E42" s="29">
        <v>53500</v>
      </c>
      <c r="F42" s="14">
        <v>1819000</v>
      </c>
      <c r="G42" s="26" t="s">
        <v>84</v>
      </c>
      <c r="H42" s="26" t="s">
        <v>35</v>
      </c>
      <c r="I42" s="26" t="s">
        <v>108</v>
      </c>
      <c r="J42" s="26" t="s">
        <v>4</v>
      </c>
      <c r="K42" s="26" t="s">
        <v>232</v>
      </c>
      <c r="L42" s="27" t="s">
        <v>291</v>
      </c>
    </row>
    <row r="43" spans="1:12" ht="90">
      <c r="A43" s="25" t="s">
        <v>13</v>
      </c>
      <c r="B43" s="26" t="s">
        <v>195</v>
      </c>
      <c r="C43" s="27" t="s">
        <v>29</v>
      </c>
      <c r="D43" s="28">
        <v>92</v>
      </c>
      <c r="E43" s="29">
        <v>183657.24</v>
      </c>
      <c r="F43" s="14">
        <f>Tabela1143142022[[#This Row],[Estimativa de valor unitário2]]*Tabela1143142022[[#This Row],[Quantidade estimada]]</f>
        <v>16896466.079999998</v>
      </c>
      <c r="G43" s="26" t="s">
        <v>84</v>
      </c>
      <c r="H43" s="26" t="s">
        <v>35</v>
      </c>
      <c r="I43" s="26" t="s">
        <v>108</v>
      </c>
      <c r="J43" s="26" t="s">
        <v>4</v>
      </c>
      <c r="K43" s="27" t="s">
        <v>231</v>
      </c>
      <c r="L43" s="27" t="s">
        <v>265</v>
      </c>
    </row>
    <row r="44" spans="1:12" ht="33.75">
      <c r="A44" s="25" t="s">
        <v>13</v>
      </c>
      <c r="B44" s="28" t="s">
        <v>90</v>
      </c>
      <c r="C44" s="26" t="s">
        <v>32</v>
      </c>
      <c r="D44" s="28">
        <v>12</v>
      </c>
      <c r="E44" s="34">
        <f>Tabela1143142022[[#This Row],[Estimativa preliminar de valor global3]]/12</f>
        <v>3496006.1358333337</v>
      </c>
      <c r="F44" s="15">
        <v>41952073.630000003</v>
      </c>
      <c r="G44" s="26" t="s">
        <v>85</v>
      </c>
      <c r="H44" s="26" t="s">
        <v>76</v>
      </c>
      <c r="I44" s="26" t="s">
        <v>105</v>
      </c>
      <c r="J44" s="26" t="s">
        <v>4</v>
      </c>
      <c r="K44" s="27" t="s">
        <v>232</v>
      </c>
      <c r="L44" s="27" t="s">
        <v>252</v>
      </c>
    </row>
    <row r="45" spans="1:12" ht="33.75">
      <c r="A45" s="25" t="s">
        <v>14</v>
      </c>
      <c r="B45" s="26" t="s">
        <v>254</v>
      </c>
      <c r="C45" s="26" t="s">
        <v>29</v>
      </c>
      <c r="D45" s="28">
        <v>18</v>
      </c>
      <c r="E45" s="34">
        <v>2778.66</v>
      </c>
      <c r="F45" s="34">
        <v>50016</v>
      </c>
      <c r="G45" s="26" t="s">
        <v>84</v>
      </c>
      <c r="H45" s="26" t="s">
        <v>256</v>
      </c>
      <c r="I45" s="26" t="s">
        <v>108</v>
      </c>
      <c r="J45" s="26" t="s">
        <v>4</v>
      </c>
      <c r="K45" s="27" t="s">
        <v>232</v>
      </c>
      <c r="L45" s="27" t="s">
        <v>257</v>
      </c>
    </row>
    <row r="46" spans="1:12" ht="33.75">
      <c r="A46" s="25" t="s">
        <v>14</v>
      </c>
      <c r="B46" s="26" t="s">
        <v>178</v>
      </c>
      <c r="C46" s="26" t="s">
        <v>31</v>
      </c>
      <c r="D46" s="28">
        <v>1</v>
      </c>
      <c r="E46" s="34">
        <v>1000</v>
      </c>
      <c r="F46" s="15">
        <f>Tabela1143142022[[#This Row],[Estimativa de valor unitário2]]*Tabela1143142022[[#This Row],[Quantidade estimada]]</f>
        <v>1000</v>
      </c>
      <c r="G46" s="26" t="s">
        <v>84</v>
      </c>
      <c r="H46" s="26" t="s">
        <v>179</v>
      </c>
      <c r="I46" s="26" t="s">
        <v>110</v>
      </c>
      <c r="J46" s="26" t="s">
        <v>4</v>
      </c>
      <c r="K46" s="26" t="s">
        <v>232</v>
      </c>
      <c r="L46" s="27" t="s">
        <v>203</v>
      </c>
    </row>
    <row r="47" spans="1:12" ht="33.75">
      <c r="A47" s="25" t="s">
        <v>14</v>
      </c>
      <c r="B47" s="26" t="s">
        <v>177</v>
      </c>
      <c r="C47" s="26" t="s">
        <v>31</v>
      </c>
      <c r="D47" s="28">
        <v>1</v>
      </c>
      <c r="E47" s="34">
        <v>30000</v>
      </c>
      <c r="F47" s="15">
        <f>Tabela1143142022[[#This Row],[Estimativa de valor unitário2]]*Tabela1143142022[[#This Row],[Quantidade estimada]]</f>
        <v>30000</v>
      </c>
      <c r="G47" s="26" t="s">
        <v>84</v>
      </c>
      <c r="H47" s="26" t="s">
        <v>122</v>
      </c>
      <c r="I47" s="26" t="s">
        <v>108</v>
      </c>
      <c r="J47" s="26" t="s">
        <v>4</v>
      </c>
      <c r="K47" s="27" t="s">
        <v>232</v>
      </c>
      <c r="L47" s="27" t="s">
        <v>213</v>
      </c>
    </row>
    <row r="48" spans="1:12" ht="33.75">
      <c r="A48" s="25" t="s">
        <v>14</v>
      </c>
      <c r="B48" s="26" t="s">
        <v>154</v>
      </c>
      <c r="C48" s="26" t="s">
        <v>32</v>
      </c>
      <c r="D48" s="28">
        <v>7</v>
      </c>
      <c r="E48" s="34">
        <v>35000</v>
      </c>
      <c r="F48" s="15">
        <f>Tabela1143142022[[#This Row],[Estimativa de valor unitário2]]*Tabela1143142022[[#This Row],[Quantidade estimada]]</f>
        <v>245000</v>
      </c>
      <c r="G48" s="26" t="s">
        <v>84</v>
      </c>
      <c r="H48" s="26" t="s">
        <v>122</v>
      </c>
      <c r="I48" s="26" t="s">
        <v>105</v>
      </c>
      <c r="J48" s="26" t="s">
        <v>4</v>
      </c>
      <c r="K48" s="27" t="s">
        <v>232</v>
      </c>
      <c r="L48" s="27" t="s">
        <v>152</v>
      </c>
    </row>
    <row r="49" spans="1:12" ht="33.75">
      <c r="A49" s="25" t="s">
        <v>14</v>
      </c>
      <c r="B49" s="26" t="s">
        <v>92</v>
      </c>
      <c r="C49" s="26" t="s">
        <v>32</v>
      </c>
      <c r="D49" s="28">
        <v>6</v>
      </c>
      <c r="E49" s="34">
        <v>324166.65999999997</v>
      </c>
      <c r="F49" s="15">
        <f>Tabela1143142022[[#This Row],[Quantidade estimada]]*Tabela1143142022[[#This Row],[Estimativa de valor unitário2]]</f>
        <v>1944999.96</v>
      </c>
      <c r="G49" s="26" t="s">
        <v>94</v>
      </c>
      <c r="H49" s="26" t="s">
        <v>75</v>
      </c>
      <c r="I49" s="26" t="s">
        <v>105</v>
      </c>
      <c r="J49" s="26" t="s">
        <v>4</v>
      </c>
      <c r="K49" s="26" t="s">
        <v>232</v>
      </c>
      <c r="L49" s="27"/>
    </row>
    <row r="50" spans="1:12" ht="33.75">
      <c r="A50" s="25" t="s">
        <v>14</v>
      </c>
      <c r="B50" s="26" t="s">
        <v>255</v>
      </c>
      <c r="C50" s="26" t="s">
        <v>29</v>
      </c>
      <c r="D50" s="28">
        <v>196</v>
      </c>
      <c r="E50" s="34">
        <v>24.14</v>
      </c>
      <c r="F50" s="15">
        <v>4732</v>
      </c>
      <c r="G50" s="26" t="s">
        <v>84</v>
      </c>
      <c r="H50" s="26" t="s">
        <v>256</v>
      </c>
      <c r="I50" s="26" t="s">
        <v>111</v>
      </c>
      <c r="J50" s="26" t="s">
        <v>4</v>
      </c>
      <c r="K50" s="27" t="s">
        <v>232</v>
      </c>
      <c r="L50" s="27" t="s">
        <v>257</v>
      </c>
    </row>
    <row r="51" spans="1:12" ht="33.75">
      <c r="A51" s="25" t="s">
        <v>14</v>
      </c>
      <c r="B51" s="26" t="s">
        <v>91</v>
      </c>
      <c r="C51" s="26" t="s">
        <v>29</v>
      </c>
      <c r="D51" s="28">
        <v>60</v>
      </c>
      <c r="E51" s="34">
        <v>2016.6666666666667</v>
      </c>
      <c r="F51" s="15">
        <f>Tabela1143142022[[#This Row],[Quantidade estimada]]*Tabela1143142022[[#This Row],[Estimativa de valor unitário2]]</f>
        <v>121000</v>
      </c>
      <c r="G51" s="26" t="s">
        <v>85</v>
      </c>
      <c r="H51" s="26" t="s">
        <v>30</v>
      </c>
      <c r="I51" s="26" t="s">
        <v>111</v>
      </c>
      <c r="J51" s="26" t="s">
        <v>4</v>
      </c>
      <c r="K51" s="27" t="s">
        <v>232</v>
      </c>
      <c r="L51" s="27"/>
    </row>
    <row r="52" spans="1:12" ht="33.75">
      <c r="A52" s="25" t="s">
        <v>189</v>
      </c>
      <c r="B52" s="26" t="s">
        <v>190</v>
      </c>
      <c r="C52" s="26" t="s">
        <v>29</v>
      </c>
      <c r="D52" s="28">
        <v>2</v>
      </c>
      <c r="E52" s="34">
        <v>9300</v>
      </c>
      <c r="F52" s="15">
        <v>18600</v>
      </c>
      <c r="G52" s="26" t="s">
        <v>84</v>
      </c>
      <c r="H52" s="26" t="s">
        <v>76</v>
      </c>
      <c r="I52" s="26" t="s">
        <v>105</v>
      </c>
      <c r="J52" s="26" t="s">
        <v>4</v>
      </c>
      <c r="K52" s="27" t="s">
        <v>231</v>
      </c>
      <c r="L52" s="27" t="s">
        <v>191</v>
      </c>
    </row>
    <row r="53" spans="1:12" ht="33.75">
      <c r="A53" s="25" t="s">
        <v>204</v>
      </c>
      <c r="B53" s="48" t="s">
        <v>269</v>
      </c>
      <c r="C53" s="49" t="s">
        <v>29</v>
      </c>
      <c r="D53" s="50">
        <v>3</v>
      </c>
      <c r="E53" s="51">
        <v>507000</v>
      </c>
      <c r="F53" s="14">
        <f>Tabela1143142022[[#This Row],[Estimativa de valor unitário2]]*Tabela1143142022[[#This Row],[Quantidade estimada]]</f>
        <v>1521000</v>
      </c>
      <c r="G53" s="26" t="s">
        <v>84</v>
      </c>
      <c r="H53" s="26" t="s">
        <v>35</v>
      </c>
      <c r="I53" s="26" t="s">
        <v>108</v>
      </c>
      <c r="J53" s="26" t="s">
        <v>4</v>
      </c>
      <c r="K53" s="27" t="s">
        <v>232</v>
      </c>
      <c r="L53" s="27" t="s">
        <v>277</v>
      </c>
    </row>
    <row r="54" spans="1:12" ht="33.75">
      <c r="A54" s="25" t="s">
        <v>204</v>
      </c>
      <c r="B54" s="52" t="s">
        <v>272</v>
      </c>
      <c r="C54" s="49" t="s">
        <v>29</v>
      </c>
      <c r="D54" s="53">
        <v>2</v>
      </c>
      <c r="E54" s="54">
        <v>384000</v>
      </c>
      <c r="F54" s="14">
        <f>Tabela1143142022[[#This Row],[Estimativa de valor unitário2]]*Tabela1143142022[[#This Row],[Quantidade estimada]]</f>
        <v>768000</v>
      </c>
      <c r="G54" s="26" t="s">
        <v>84</v>
      </c>
      <c r="H54" s="26" t="s">
        <v>35</v>
      </c>
      <c r="I54" s="26" t="s">
        <v>108</v>
      </c>
      <c r="J54" s="26" t="s">
        <v>4</v>
      </c>
      <c r="K54" s="27" t="s">
        <v>232</v>
      </c>
      <c r="L54" s="27" t="s">
        <v>268</v>
      </c>
    </row>
    <row r="55" spans="1:12" ht="36">
      <c r="A55" s="25" t="s">
        <v>204</v>
      </c>
      <c r="B55" s="52" t="s">
        <v>271</v>
      </c>
      <c r="C55" s="49" t="s">
        <v>29</v>
      </c>
      <c r="D55" s="53">
        <v>2</v>
      </c>
      <c r="E55" s="54">
        <v>52880</v>
      </c>
      <c r="F55" s="14">
        <f>Tabela1143142022[[#This Row],[Estimativa de valor unitário2]]*Tabela1143142022[[#This Row],[Quantidade estimada]]</f>
        <v>105760</v>
      </c>
      <c r="G55" s="26" t="s">
        <v>84</v>
      </c>
      <c r="H55" s="26" t="s">
        <v>35</v>
      </c>
      <c r="I55" s="26" t="s">
        <v>108</v>
      </c>
      <c r="J55" s="26" t="s">
        <v>4</v>
      </c>
      <c r="K55" s="27" t="s">
        <v>232</v>
      </c>
      <c r="L55" s="27" t="s">
        <v>277</v>
      </c>
    </row>
    <row r="56" spans="1:12" ht="36">
      <c r="A56" s="25" t="s">
        <v>204</v>
      </c>
      <c r="B56" s="52" t="s">
        <v>274</v>
      </c>
      <c r="C56" s="49" t="s">
        <v>29</v>
      </c>
      <c r="D56" s="53">
        <v>1</v>
      </c>
      <c r="E56" s="54">
        <v>93420.65</v>
      </c>
      <c r="F56" s="14">
        <f>Tabela1143142022[[#This Row],[Estimativa de valor unitário2]]*Tabela1143142022[[#This Row],[Quantidade estimada]]</f>
        <v>93420.65</v>
      </c>
      <c r="G56" s="26" t="s">
        <v>84</v>
      </c>
      <c r="H56" s="26" t="s">
        <v>35</v>
      </c>
      <c r="I56" s="26" t="s">
        <v>108</v>
      </c>
      <c r="J56" s="26" t="s">
        <v>4</v>
      </c>
      <c r="K56" s="27" t="s">
        <v>232</v>
      </c>
      <c r="L56" s="27" t="s">
        <v>268</v>
      </c>
    </row>
    <row r="57" spans="1:12" ht="36">
      <c r="A57" s="25" t="s">
        <v>204</v>
      </c>
      <c r="B57" s="52" t="s">
        <v>275</v>
      </c>
      <c r="C57" s="49" t="s">
        <v>29</v>
      </c>
      <c r="D57" s="53">
        <v>2</v>
      </c>
      <c r="E57" s="54">
        <v>556000</v>
      </c>
      <c r="F57" s="14">
        <f>Tabela1143142022[[#This Row],[Estimativa de valor unitário2]]*Tabela1143142022[[#This Row],[Quantidade estimada]]</f>
        <v>1112000</v>
      </c>
      <c r="G57" s="26" t="s">
        <v>84</v>
      </c>
      <c r="H57" s="26" t="s">
        <v>35</v>
      </c>
      <c r="I57" s="26" t="s">
        <v>108</v>
      </c>
      <c r="J57" s="26" t="s">
        <v>4</v>
      </c>
      <c r="K57" s="27" t="s">
        <v>232</v>
      </c>
      <c r="L57" s="27" t="s">
        <v>277</v>
      </c>
    </row>
    <row r="58" spans="1:12" ht="33.75">
      <c r="A58" s="25" t="s">
        <v>204</v>
      </c>
      <c r="B58" s="52" t="s">
        <v>270</v>
      </c>
      <c r="C58" s="49" t="s">
        <v>29</v>
      </c>
      <c r="D58" s="53">
        <v>1</v>
      </c>
      <c r="E58" s="54">
        <v>178000</v>
      </c>
      <c r="F58" s="14">
        <f>Tabela1143142022[[#This Row],[Estimativa de valor unitário2]]*Tabela1143142022[[#This Row],[Quantidade estimada]]</f>
        <v>178000</v>
      </c>
      <c r="G58" s="26" t="s">
        <v>84</v>
      </c>
      <c r="H58" s="26" t="s">
        <v>35</v>
      </c>
      <c r="I58" s="26" t="s">
        <v>108</v>
      </c>
      <c r="J58" s="26" t="s">
        <v>4</v>
      </c>
      <c r="K58" s="27" t="s">
        <v>232</v>
      </c>
      <c r="L58" s="27" t="s">
        <v>277</v>
      </c>
    </row>
    <row r="59" spans="1:12" ht="33.75">
      <c r="A59" s="25" t="s">
        <v>204</v>
      </c>
      <c r="B59" s="52" t="s">
        <v>276</v>
      </c>
      <c r="C59" s="49" t="s">
        <v>29</v>
      </c>
      <c r="D59" s="53">
        <v>2</v>
      </c>
      <c r="E59" s="54">
        <v>136500</v>
      </c>
      <c r="F59" s="14">
        <f>Tabela1143142022[[#This Row],[Estimativa de valor unitário2]]*Tabela1143142022[[#This Row],[Quantidade estimada]]</f>
        <v>273000</v>
      </c>
      <c r="G59" s="26" t="s">
        <v>84</v>
      </c>
      <c r="H59" s="26" t="s">
        <v>35</v>
      </c>
      <c r="I59" s="26" t="s">
        <v>108</v>
      </c>
      <c r="J59" s="26" t="s">
        <v>4</v>
      </c>
      <c r="K59" s="27" t="s">
        <v>232</v>
      </c>
      <c r="L59" s="27" t="s">
        <v>268</v>
      </c>
    </row>
    <row r="60" spans="1:12" ht="33.75">
      <c r="A60" s="25" t="s">
        <v>204</v>
      </c>
      <c r="B60" s="52" t="s">
        <v>273</v>
      </c>
      <c r="C60" s="49" t="s">
        <v>29</v>
      </c>
      <c r="D60" s="53">
        <v>1</v>
      </c>
      <c r="E60" s="54">
        <v>363000.19</v>
      </c>
      <c r="F60" s="14">
        <f>Tabela1143142022[[#This Row],[Estimativa de valor unitário2]]*Tabela1143142022[[#This Row],[Quantidade estimada]]</f>
        <v>363000.19</v>
      </c>
      <c r="G60" s="26" t="s">
        <v>84</v>
      </c>
      <c r="H60" s="26" t="s">
        <v>35</v>
      </c>
      <c r="I60" s="26" t="s">
        <v>108</v>
      </c>
      <c r="J60" s="26" t="s">
        <v>4</v>
      </c>
      <c r="K60" s="27" t="s">
        <v>232</v>
      </c>
      <c r="L60" s="27" t="s">
        <v>268</v>
      </c>
    </row>
    <row r="61" spans="1:12" ht="33.75">
      <c r="A61" s="25" t="s">
        <v>204</v>
      </c>
      <c r="B61" s="38" t="s">
        <v>205</v>
      </c>
      <c r="C61" s="27" t="s">
        <v>29</v>
      </c>
      <c r="D61" s="39">
        <v>1</v>
      </c>
      <c r="E61" s="40">
        <v>3650000</v>
      </c>
      <c r="F61" s="14">
        <v>3650000</v>
      </c>
      <c r="G61" s="26" t="s">
        <v>84</v>
      </c>
      <c r="H61" s="26" t="s">
        <v>179</v>
      </c>
      <c r="I61" s="26" t="s">
        <v>108</v>
      </c>
      <c r="J61" s="26" t="s">
        <v>4</v>
      </c>
      <c r="K61" s="27" t="s">
        <v>232</v>
      </c>
      <c r="L61" s="27" t="s">
        <v>206</v>
      </c>
    </row>
    <row r="62" spans="1:12" ht="33.75">
      <c r="A62" s="25" t="s">
        <v>12</v>
      </c>
      <c r="B62" s="26" t="s">
        <v>58</v>
      </c>
      <c r="C62" s="26" t="s">
        <v>32</v>
      </c>
      <c r="D62" s="28">
        <v>12</v>
      </c>
      <c r="E62" s="34">
        <v>136377.43</v>
      </c>
      <c r="F62" s="15">
        <f>Tabela1143142022[[#This Row],[Quantidade estimada]]*Tabela1143142022[[#This Row],[Estimativa de valor unitário2]]</f>
        <v>1636529.16</v>
      </c>
      <c r="G62" s="26" t="s">
        <v>85</v>
      </c>
      <c r="H62" s="26" t="s">
        <v>30</v>
      </c>
      <c r="I62" s="26" t="s">
        <v>105</v>
      </c>
      <c r="J62" s="26" t="s">
        <v>4</v>
      </c>
      <c r="K62" s="27" t="s">
        <v>231</v>
      </c>
      <c r="L62" s="27"/>
    </row>
    <row r="63" spans="1:12" ht="33.75">
      <c r="A63" s="25" t="s">
        <v>12</v>
      </c>
      <c r="B63" s="26" t="s">
        <v>93</v>
      </c>
      <c r="C63" s="26" t="s">
        <v>32</v>
      </c>
      <c r="D63" s="28">
        <v>12</v>
      </c>
      <c r="E63" s="29">
        <v>426377.87000000005</v>
      </c>
      <c r="F63" s="14">
        <v>5116534.4400000004</v>
      </c>
      <c r="G63" s="26" t="s">
        <v>85</v>
      </c>
      <c r="H63" s="37" t="s">
        <v>30</v>
      </c>
      <c r="I63" s="26" t="s">
        <v>105</v>
      </c>
      <c r="J63" s="26" t="s">
        <v>4</v>
      </c>
      <c r="K63" s="27" t="s">
        <v>231</v>
      </c>
      <c r="L63" s="27" t="s">
        <v>246</v>
      </c>
    </row>
    <row r="64" spans="1:12" ht="45">
      <c r="A64" s="25" t="s">
        <v>12</v>
      </c>
      <c r="B64" s="26" t="s">
        <v>200</v>
      </c>
      <c r="C64" s="26" t="s">
        <v>32</v>
      </c>
      <c r="D64" s="55">
        <v>1.5</v>
      </c>
      <c r="E64" s="34">
        <v>43000</v>
      </c>
      <c r="F64" s="15">
        <f>Tabela1143142022[[#This Row],[Quantidade estimada]]*Tabela1143142022[[#This Row],[Estimativa de valor unitário2]]</f>
        <v>64500</v>
      </c>
      <c r="G64" s="26" t="s">
        <v>84</v>
      </c>
      <c r="H64" s="41" t="s">
        <v>35</v>
      </c>
      <c r="I64" s="26" t="s">
        <v>105</v>
      </c>
      <c r="J64" s="27" t="s">
        <v>4</v>
      </c>
      <c r="K64" s="27" t="s">
        <v>231</v>
      </c>
      <c r="L64" s="27" t="s">
        <v>297</v>
      </c>
    </row>
    <row r="65" spans="1:12" ht="33.75">
      <c r="A65" s="25" t="s">
        <v>12</v>
      </c>
      <c r="B65" s="26" t="s">
        <v>37</v>
      </c>
      <c r="C65" s="26" t="s">
        <v>32</v>
      </c>
      <c r="D65" s="28">
        <v>12</v>
      </c>
      <c r="E65" s="34">
        <v>8605.1999999999989</v>
      </c>
      <c r="F65" s="15">
        <f>Tabela1143142022[[#This Row],[Quantidade estimada]]*Tabela1143142022[[#This Row],[Estimativa de valor unitário2]]</f>
        <v>103262.39999999999</v>
      </c>
      <c r="G65" s="26" t="s">
        <v>94</v>
      </c>
      <c r="H65" s="41" t="s">
        <v>72</v>
      </c>
      <c r="I65" s="26" t="s">
        <v>105</v>
      </c>
      <c r="J65" s="27" t="s">
        <v>4</v>
      </c>
      <c r="K65" s="27" t="s">
        <v>231</v>
      </c>
      <c r="L65" s="27"/>
    </row>
    <row r="66" spans="1:12" ht="33.75">
      <c r="A66" s="25" t="s">
        <v>12</v>
      </c>
      <c r="B66" s="26" t="s">
        <v>38</v>
      </c>
      <c r="C66" s="26" t="s">
        <v>32</v>
      </c>
      <c r="D66" s="28">
        <v>12</v>
      </c>
      <c r="E66" s="34">
        <v>5040</v>
      </c>
      <c r="F66" s="15">
        <f>Tabela1143142022[[#This Row],[Quantidade estimada]]*Tabela1143142022[[#This Row],[Estimativa de valor unitário2]]</f>
        <v>60480</v>
      </c>
      <c r="G66" s="26" t="s">
        <v>94</v>
      </c>
      <c r="H66" s="41" t="s">
        <v>72</v>
      </c>
      <c r="I66" s="26" t="s">
        <v>105</v>
      </c>
      <c r="J66" s="27" t="s">
        <v>4</v>
      </c>
      <c r="K66" s="27" t="s">
        <v>231</v>
      </c>
      <c r="L66" s="27"/>
    </row>
    <row r="67" spans="1:12" ht="33.75">
      <c r="A67" s="25" t="s">
        <v>12</v>
      </c>
      <c r="B67" s="26" t="s">
        <v>50</v>
      </c>
      <c r="C67" s="26" t="s">
        <v>32</v>
      </c>
      <c r="D67" s="28">
        <v>12</v>
      </c>
      <c r="E67" s="34">
        <v>2182.3199999999997</v>
      </c>
      <c r="F67" s="15">
        <f>Tabela1143142022[[#This Row],[Quantidade estimada]]*Tabela1143142022[[#This Row],[Estimativa de valor unitário2]]</f>
        <v>26187.839999999997</v>
      </c>
      <c r="G67" s="26" t="s">
        <v>94</v>
      </c>
      <c r="H67" s="41" t="s">
        <v>72</v>
      </c>
      <c r="I67" s="26" t="s">
        <v>105</v>
      </c>
      <c r="J67" s="27" t="s">
        <v>4</v>
      </c>
      <c r="K67" s="27" t="s">
        <v>231</v>
      </c>
      <c r="L67" s="27"/>
    </row>
    <row r="68" spans="1:12" ht="33.75">
      <c r="A68" s="25" t="s">
        <v>12</v>
      </c>
      <c r="B68" s="26" t="s">
        <v>199</v>
      </c>
      <c r="C68" s="26" t="s">
        <v>32</v>
      </c>
      <c r="D68" s="28">
        <v>12</v>
      </c>
      <c r="E68" s="34">
        <v>57354.74</v>
      </c>
      <c r="F68" s="15">
        <f>Tabela1143142022[[#This Row],[Quantidade estimada]]*Tabela1143142022[[#This Row],[Estimativa de valor unitário2]]</f>
        <v>688256.88</v>
      </c>
      <c r="G68" s="26" t="s">
        <v>94</v>
      </c>
      <c r="H68" s="41" t="s">
        <v>72</v>
      </c>
      <c r="I68" s="26" t="s">
        <v>105</v>
      </c>
      <c r="J68" s="27" t="s">
        <v>4</v>
      </c>
      <c r="K68" s="26" t="s">
        <v>231</v>
      </c>
      <c r="L68" s="27"/>
    </row>
    <row r="69" spans="1:12" ht="33.75">
      <c r="A69" s="25" t="s">
        <v>12</v>
      </c>
      <c r="B69" s="26" t="s">
        <v>55</v>
      </c>
      <c r="C69" s="26" t="s">
        <v>31</v>
      </c>
      <c r="D69" s="28">
        <v>1</v>
      </c>
      <c r="E69" s="34">
        <v>2000</v>
      </c>
      <c r="F69" s="15">
        <f>Tabela1143142022[[#This Row],[Quantidade estimada]]*Tabela1143142022[[#This Row],[Estimativa de valor unitário2]]</f>
        <v>2000</v>
      </c>
      <c r="G69" s="26" t="s">
        <v>94</v>
      </c>
      <c r="H69" s="41" t="s">
        <v>139</v>
      </c>
      <c r="I69" s="26" t="s">
        <v>105</v>
      </c>
      <c r="J69" s="27" t="s">
        <v>4</v>
      </c>
      <c r="K69" s="27" t="s">
        <v>231</v>
      </c>
      <c r="L69" s="27" t="s">
        <v>247</v>
      </c>
    </row>
    <row r="70" spans="1:12" ht="33.75">
      <c r="A70" s="43" t="s">
        <v>11</v>
      </c>
      <c r="B70" s="26" t="s">
        <v>182</v>
      </c>
      <c r="C70" s="26" t="s">
        <v>31</v>
      </c>
      <c r="D70" s="28">
        <v>1</v>
      </c>
      <c r="E70" s="34">
        <v>499441.36</v>
      </c>
      <c r="F70" s="15">
        <f>Tabela1143142022[[#This Row],[Estimativa de valor unitário2]]*Tabela1143142022[[#This Row],[Quantidade estimada]]</f>
        <v>499441.36</v>
      </c>
      <c r="G70" s="26" t="s">
        <v>85</v>
      </c>
      <c r="H70" s="37" t="s">
        <v>35</v>
      </c>
      <c r="I70" s="26" t="s">
        <v>107</v>
      </c>
      <c r="J70" s="27" t="s">
        <v>4</v>
      </c>
      <c r="K70" s="26" t="s">
        <v>39</v>
      </c>
      <c r="L70" s="27" t="s">
        <v>266</v>
      </c>
    </row>
    <row r="71" spans="1:12" ht="33.75">
      <c r="A71" s="25" t="s">
        <v>11</v>
      </c>
      <c r="B71" s="26" t="s">
        <v>155</v>
      </c>
      <c r="C71" s="26" t="s">
        <v>29</v>
      </c>
      <c r="D71" s="28">
        <v>200</v>
      </c>
      <c r="E71" s="34">
        <v>4500</v>
      </c>
      <c r="F71" s="15">
        <v>900000</v>
      </c>
      <c r="G71" s="26" t="s">
        <v>84</v>
      </c>
      <c r="H71" s="37" t="s">
        <v>124</v>
      </c>
      <c r="I71" s="26" t="s">
        <v>108</v>
      </c>
      <c r="J71" s="27" t="s">
        <v>4</v>
      </c>
      <c r="K71" s="27" t="s">
        <v>39</v>
      </c>
      <c r="L71" s="27" t="s">
        <v>151</v>
      </c>
    </row>
    <row r="72" spans="1:12" ht="33.75">
      <c r="A72" s="25" t="s">
        <v>11</v>
      </c>
      <c r="B72" s="26" t="s">
        <v>10</v>
      </c>
      <c r="C72" s="27" t="s">
        <v>31</v>
      </c>
      <c r="D72" s="28">
        <v>1</v>
      </c>
      <c r="E72" s="29">
        <v>2552591.52</v>
      </c>
      <c r="F72" s="14">
        <f>Tabela1143142022[[#This Row],[Quantidade estimada]]*Tabela1143142022[[#This Row],[Estimativa de valor unitário2]]</f>
        <v>2552591.52</v>
      </c>
      <c r="G72" s="26" t="s">
        <v>84</v>
      </c>
      <c r="H72" s="35" t="s">
        <v>72</v>
      </c>
      <c r="I72" s="26" t="s">
        <v>107</v>
      </c>
      <c r="J72" s="26" t="s">
        <v>28</v>
      </c>
      <c r="K72" s="26" t="s">
        <v>86</v>
      </c>
      <c r="L72" s="27" t="s">
        <v>141</v>
      </c>
    </row>
    <row r="73" spans="1:12" ht="45">
      <c r="A73" s="25" t="s">
        <v>11</v>
      </c>
      <c r="B73" s="26" t="s">
        <v>9</v>
      </c>
      <c r="C73" s="26" t="s">
        <v>31</v>
      </c>
      <c r="D73" s="28">
        <v>1</v>
      </c>
      <c r="E73" s="34">
        <f>1683958.51+55000</f>
        <v>1738958.51</v>
      </c>
      <c r="F73" s="15">
        <f>Tabela1143142022[[#This Row],[Quantidade estimada]]*Tabela1143142022[[#This Row],[Estimativa de valor unitário2]]</f>
        <v>1738958.51</v>
      </c>
      <c r="G73" s="26" t="s">
        <v>84</v>
      </c>
      <c r="H73" s="41" t="s">
        <v>72</v>
      </c>
      <c r="I73" s="26" t="s">
        <v>107</v>
      </c>
      <c r="J73" s="27" t="s">
        <v>28</v>
      </c>
      <c r="K73" s="27" t="s">
        <v>86</v>
      </c>
      <c r="L73" s="27" t="s">
        <v>309</v>
      </c>
    </row>
    <row r="74" spans="1:12" ht="33.75">
      <c r="A74" s="25" t="s">
        <v>11</v>
      </c>
      <c r="B74" s="26" t="s">
        <v>64</v>
      </c>
      <c r="C74" s="26" t="s">
        <v>31</v>
      </c>
      <c r="D74" s="28">
        <v>1</v>
      </c>
      <c r="E74" s="34">
        <f>987162.28+28527.16</f>
        <v>1015689.4400000001</v>
      </c>
      <c r="F74" s="15">
        <f>Tabela1143142022[[#This Row],[Quantidade estimada]]*Tabela1143142022[[#This Row],[Estimativa de valor unitário2]]</f>
        <v>1015689.4400000001</v>
      </c>
      <c r="G74" s="26" t="s">
        <v>84</v>
      </c>
      <c r="H74" s="41" t="s">
        <v>72</v>
      </c>
      <c r="I74" s="26" t="s">
        <v>107</v>
      </c>
      <c r="J74" s="27" t="s">
        <v>28</v>
      </c>
      <c r="K74" s="27" t="s">
        <v>86</v>
      </c>
      <c r="L74" s="27" t="s">
        <v>248</v>
      </c>
    </row>
    <row r="75" spans="1:12" ht="33.75">
      <c r="A75" s="25" t="s">
        <v>11</v>
      </c>
      <c r="B75" s="26" t="s">
        <v>65</v>
      </c>
      <c r="C75" s="26" t="s">
        <v>31</v>
      </c>
      <c r="D75" s="28">
        <v>1</v>
      </c>
      <c r="E75" s="34">
        <f>492062.31+31209.7</f>
        <v>523272.01</v>
      </c>
      <c r="F75" s="15">
        <f>Tabela1143142022[[#This Row],[Quantidade estimada]]*Tabela1143142022[[#This Row],[Estimativa de valor unitário2]]</f>
        <v>523272.01</v>
      </c>
      <c r="G75" s="26" t="s">
        <v>84</v>
      </c>
      <c r="H75" s="56" t="s">
        <v>72</v>
      </c>
      <c r="I75" s="26" t="s">
        <v>107</v>
      </c>
      <c r="J75" s="26" t="s">
        <v>28</v>
      </c>
      <c r="K75" s="27" t="s">
        <v>86</v>
      </c>
      <c r="L75" s="27" t="s">
        <v>171</v>
      </c>
    </row>
    <row r="76" spans="1:12" ht="33.75">
      <c r="A76" s="25" t="s">
        <v>11</v>
      </c>
      <c r="B76" s="37" t="s">
        <v>172</v>
      </c>
      <c r="C76" s="26" t="s">
        <v>31</v>
      </c>
      <c r="D76" s="28">
        <v>1</v>
      </c>
      <c r="E76" s="57">
        <v>653893.92000000004</v>
      </c>
      <c r="F76" s="15">
        <f>Tabela1143142022[[#This Row],[Estimativa de valor unitário2]]*Tabela1143142022[[#This Row],[Quantidade estimada]]</f>
        <v>653893.92000000004</v>
      </c>
      <c r="G76" s="26" t="s">
        <v>84</v>
      </c>
      <c r="H76" s="56" t="s">
        <v>74</v>
      </c>
      <c r="I76" s="26" t="s">
        <v>107</v>
      </c>
      <c r="J76" s="26" t="s">
        <v>28</v>
      </c>
      <c r="K76" s="27" t="s">
        <v>86</v>
      </c>
      <c r="L76" s="27" t="s">
        <v>173</v>
      </c>
    </row>
    <row r="77" spans="1:12" ht="33.75">
      <c r="A77" s="25" t="s">
        <v>11</v>
      </c>
      <c r="B77" s="36" t="s">
        <v>121</v>
      </c>
      <c r="C77" s="26" t="s">
        <v>31</v>
      </c>
      <c r="D77" s="58">
        <v>1</v>
      </c>
      <c r="E77" s="59">
        <v>457692.09</v>
      </c>
      <c r="F77" s="15">
        <f>Tabela1143142022[[#This Row],[Quantidade estimada]]*Tabela1143142022[[#This Row],[Estimativa de valor unitário2]]</f>
        <v>457692.09</v>
      </c>
      <c r="G77" s="26" t="s">
        <v>94</v>
      </c>
      <c r="H77" s="35" t="s">
        <v>72</v>
      </c>
      <c r="I77" s="26" t="s">
        <v>107</v>
      </c>
      <c r="J77" s="26" t="s">
        <v>28</v>
      </c>
      <c r="K77" s="27" t="s">
        <v>86</v>
      </c>
      <c r="L77" s="27" t="s">
        <v>141</v>
      </c>
    </row>
    <row r="78" spans="1:12" ht="33.75">
      <c r="A78" s="25" t="s">
        <v>11</v>
      </c>
      <c r="B78" s="26" t="s">
        <v>42</v>
      </c>
      <c r="C78" s="27" t="s">
        <v>32</v>
      </c>
      <c r="D78" s="28">
        <v>7</v>
      </c>
      <c r="E78" s="29">
        <v>143128.45857142858</v>
      </c>
      <c r="F78" s="15">
        <v>1001899.2100000001</v>
      </c>
      <c r="G78" s="26" t="s">
        <v>84</v>
      </c>
      <c r="H78" s="45" t="s">
        <v>75</v>
      </c>
      <c r="I78" s="26" t="s">
        <v>106</v>
      </c>
      <c r="J78" s="26" t="s">
        <v>4</v>
      </c>
      <c r="K78" s="26" t="s">
        <v>232</v>
      </c>
      <c r="L78" s="27" t="s">
        <v>258</v>
      </c>
    </row>
    <row r="79" spans="1:12" ht="45">
      <c r="A79" s="25" t="s">
        <v>11</v>
      </c>
      <c r="B79" s="37" t="s">
        <v>210</v>
      </c>
      <c r="C79" s="26" t="s">
        <v>98</v>
      </c>
      <c r="D79" s="28">
        <v>1</v>
      </c>
      <c r="E79" s="34">
        <v>1400</v>
      </c>
      <c r="F79" s="34">
        <f>Tabela1143142022[[#This Row],[Estimativa de valor unitário2]]*Tabela1143142022[[#This Row],[Quantidade estimada]]</f>
        <v>1400</v>
      </c>
      <c r="G79" s="26" t="s">
        <v>84</v>
      </c>
      <c r="H79" s="26" t="s">
        <v>123</v>
      </c>
      <c r="I79" s="26" t="s">
        <v>106</v>
      </c>
      <c r="J79" s="26" t="s">
        <v>4</v>
      </c>
      <c r="K79" s="26" t="s">
        <v>39</v>
      </c>
      <c r="L79" s="27" t="s">
        <v>250</v>
      </c>
    </row>
    <row r="80" spans="1:12" ht="33.75">
      <c r="A80" s="25" t="s">
        <v>11</v>
      </c>
      <c r="B80" s="26" t="s">
        <v>185</v>
      </c>
      <c r="C80" s="26" t="s">
        <v>31</v>
      </c>
      <c r="D80" s="28">
        <v>1</v>
      </c>
      <c r="E80" s="34">
        <v>33146.86</v>
      </c>
      <c r="F80" s="15">
        <f>Tabela1143142022[[#This Row],[Quantidade estimada]]*Tabela1143142022[[#This Row],[Estimativa de valor unitário2]]</f>
        <v>33146.86</v>
      </c>
      <c r="G80" s="26" t="s">
        <v>94</v>
      </c>
      <c r="H80" s="35" t="s">
        <v>72</v>
      </c>
      <c r="I80" s="26" t="s">
        <v>107</v>
      </c>
      <c r="J80" s="26" t="s">
        <v>4</v>
      </c>
      <c r="K80" s="26" t="s">
        <v>39</v>
      </c>
      <c r="L80" s="27" t="s">
        <v>126</v>
      </c>
    </row>
    <row r="81" spans="1:12" ht="33.75">
      <c r="A81" s="25" t="s">
        <v>11</v>
      </c>
      <c r="B81" s="26" t="s">
        <v>186</v>
      </c>
      <c r="C81" s="27" t="s">
        <v>31</v>
      </c>
      <c r="D81" s="28">
        <v>1</v>
      </c>
      <c r="E81" s="29">
        <v>93893.2</v>
      </c>
      <c r="F81" s="14">
        <f>Tabela1143142022[[#This Row],[Quantidade estimada]]*Tabela1143142022[[#This Row],[Estimativa de valor unitário2]]</f>
        <v>93893.2</v>
      </c>
      <c r="G81" s="26" t="s">
        <v>94</v>
      </c>
      <c r="H81" s="35" t="s">
        <v>72</v>
      </c>
      <c r="I81" s="26" t="s">
        <v>107</v>
      </c>
      <c r="J81" s="26" t="s">
        <v>4</v>
      </c>
      <c r="K81" s="26" t="s">
        <v>39</v>
      </c>
      <c r="L81" s="27" t="s">
        <v>211</v>
      </c>
    </row>
    <row r="82" spans="1:12" ht="33.75">
      <c r="A82" s="25" t="s">
        <v>11</v>
      </c>
      <c r="B82" s="66" t="s">
        <v>187</v>
      </c>
      <c r="C82" s="26" t="s">
        <v>31</v>
      </c>
      <c r="D82" s="28">
        <v>1</v>
      </c>
      <c r="E82" s="34">
        <v>165490.35</v>
      </c>
      <c r="F82" s="15">
        <f>Tabela1143142022[[#This Row],[Quantidade estimada]]*Tabela1143142022[[#This Row],[Estimativa de valor unitário2]]</f>
        <v>165490.35</v>
      </c>
      <c r="G82" s="26" t="s">
        <v>94</v>
      </c>
      <c r="H82" s="56" t="s">
        <v>72</v>
      </c>
      <c r="I82" s="26" t="s">
        <v>107</v>
      </c>
      <c r="J82" s="26" t="s">
        <v>4</v>
      </c>
      <c r="K82" s="26" t="s">
        <v>39</v>
      </c>
      <c r="L82" s="27" t="s">
        <v>126</v>
      </c>
    </row>
    <row r="83" spans="1:12" ht="33.75">
      <c r="A83" s="25" t="s">
        <v>11</v>
      </c>
      <c r="B83" s="66" t="s">
        <v>188</v>
      </c>
      <c r="C83" s="26" t="s">
        <v>31</v>
      </c>
      <c r="D83" s="28">
        <v>1</v>
      </c>
      <c r="E83" s="34">
        <v>158961.96</v>
      </c>
      <c r="F83" s="15">
        <f>Tabela1143142022[[#This Row],[Quantidade estimada]]*Tabela1143142022[[#This Row],[Estimativa de valor unitário2]]</f>
        <v>158961.96</v>
      </c>
      <c r="G83" s="26" t="s">
        <v>94</v>
      </c>
      <c r="H83" s="56" t="s">
        <v>72</v>
      </c>
      <c r="I83" s="26" t="s">
        <v>107</v>
      </c>
      <c r="J83" s="26" t="s">
        <v>4</v>
      </c>
      <c r="K83" s="26" t="s">
        <v>39</v>
      </c>
      <c r="L83" s="27" t="s">
        <v>126</v>
      </c>
    </row>
    <row r="84" spans="1:12" ht="33.75">
      <c r="A84" s="25" t="s">
        <v>11</v>
      </c>
      <c r="B84" s="26" t="s">
        <v>180</v>
      </c>
      <c r="C84" s="27" t="s">
        <v>31</v>
      </c>
      <c r="D84" s="28">
        <v>1</v>
      </c>
      <c r="E84" s="29">
        <v>91975.26</v>
      </c>
      <c r="F84" s="29">
        <v>91975.26</v>
      </c>
      <c r="G84" s="26" t="s">
        <v>84</v>
      </c>
      <c r="H84" s="26" t="s">
        <v>122</v>
      </c>
      <c r="I84" s="26" t="s">
        <v>107</v>
      </c>
      <c r="J84" s="26" t="s">
        <v>4</v>
      </c>
      <c r="K84" s="26" t="s">
        <v>39</v>
      </c>
      <c r="L84" s="27" t="s">
        <v>181</v>
      </c>
    </row>
    <row r="85" spans="1:12" ht="33.75">
      <c r="A85" s="25" t="s">
        <v>11</v>
      </c>
      <c r="B85" s="26" t="s">
        <v>183</v>
      </c>
      <c r="C85" s="26" t="s">
        <v>29</v>
      </c>
      <c r="D85" s="28">
        <v>5</v>
      </c>
      <c r="E85" s="34">
        <v>26000</v>
      </c>
      <c r="F85" s="15">
        <f>Tabela1143142022[[#This Row],[Quantidade estimada]]*Tabela1143142022[[#This Row],[Estimativa de valor unitário2]]</f>
        <v>130000</v>
      </c>
      <c r="G85" s="26" t="s">
        <v>84</v>
      </c>
      <c r="H85" s="60" t="s">
        <v>123</v>
      </c>
      <c r="I85" s="26" t="s">
        <v>107</v>
      </c>
      <c r="J85" s="26" t="s">
        <v>4</v>
      </c>
      <c r="K85" s="26" t="s">
        <v>39</v>
      </c>
      <c r="L85" s="27" t="s">
        <v>184</v>
      </c>
    </row>
    <row r="86" spans="1:12" ht="33.75">
      <c r="A86" s="25" t="s">
        <v>11</v>
      </c>
      <c r="B86" s="26" t="s">
        <v>43</v>
      </c>
      <c r="C86" s="26" t="s">
        <v>32</v>
      </c>
      <c r="D86" s="28">
        <v>12</v>
      </c>
      <c r="E86" s="34">
        <v>16666.666666666668</v>
      </c>
      <c r="F86" s="15">
        <v>200000</v>
      </c>
      <c r="G86" s="26" t="s">
        <v>94</v>
      </c>
      <c r="H86" s="56" t="s">
        <v>75</v>
      </c>
      <c r="I86" s="26" t="s">
        <v>105</v>
      </c>
      <c r="J86" s="26" t="s">
        <v>4</v>
      </c>
      <c r="K86" s="26" t="s">
        <v>232</v>
      </c>
      <c r="L86" s="27" t="s">
        <v>251</v>
      </c>
    </row>
    <row r="87" spans="1:12" ht="33.75">
      <c r="A87" s="25" t="s">
        <v>8</v>
      </c>
      <c r="B87" s="26" t="s">
        <v>317</v>
      </c>
      <c r="C87" s="26" t="s">
        <v>29</v>
      </c>
      <c r="D87" s="28">
        <v>671</v>
      </c>
      <c r="E87" s="34">
        <v>939</v>
      </c>
      <c r="F87" s="15">
        <v>630069</v>
      </c>
      <c r="G87" s="26" t="s">
        <v>84</v>
      </c>
      <c r="H87" s="36" t="s">
        <v>35</v>
      </c>
      <c r="I87" s="26" t="s">
        <v>106</v>
      </c>
      <c r="J87" s="26" t="s">
        <v>4</v>
      </c>
      <c r="K87" s="26" t="s">
        <v>231</v>
      </c>
      <c r="L87" s="27" t="s">
        <v>318</v>
      </c>
    </row>
    <row r="88" spans="1:12" ht="33.75">
      <c r="A88" s="25" t="s">
        <v>8</v>
      </c>
      <c r="B88" s="26" t="s">
        <v>95</v>
      </c>
      <c r="C88" s="26" t="s">
        <v>29</v>
      </c>
      <c r="D88" s="28">
        <v>2177</v>
      </c>
      <c r="E88" s="34">
        <v>2291.84</v>
      </c>
      <c r="F88" s="15">
        <v>4989345.0999999996</v>
      </c>
      <c r="G88" s="26" t="s">
        <v>84</v>
      </c>
      <c r="H88" s="36" t="s">
        <v>74</v>
      </c>
      <c r="I88" s="26" t="s">
        <v>108</v>
      </c>
      <c r="J88" s="26" t="s">
        <v>4</v>
      </c>
      <c r="K88" s="26" t="s">
        <v>232</v>
      </c>
      <c r="L88" s="27" t="s">
        <v>169</v>
      </c>
    </row>
    <row r="89" spans="1:12" ht="33.75">
      <c r="A89" s="25" t="s">
        <v>8</v>
      </c>
      <c r="B89" s="26" t="s">
        <v>201</v>
      </c>
      <c r="C89" s="27" t="s">
        <v>29</v>
      </c>
      <c r="D89" s="28">
        <v>1</v>
      </c>
      <c r="E89" s="29">
        <v>150000</v>
      </c>
      <c r="F89" s="14">
        <f>Tabela1143142022[[#This Row],[Quantidade estimada]]*Tabela1143142022[[#This Row],[Estimativa de valor unitário2]]</f>
        <v>150000</v>
      </c>
      <c r="G89" s="26" t="s">
        <v>84</v>
      </c>
      <c r="H89" s="26" t="s">
        <v>76</v>
      </c>
      <c r="I89" s="26" t="s">
        <v>108</v>
      </c>
      <c r="J89" s="26" t="s">
        <v>4</v>
      </c>
      <c r="K89" s="26" t="s">
        <v>232</v>
      </c>
      <c r="L89" s="27" t="s">
        <v>198</v>
      </c>
    </row>
    <row r="90" spans="1:12" ht="33.75">
      <c r="A90" s="25" t="s">
        <v>8</v>
      </c>
      <c r="B90" s="26" t="s">
        <v>156</v>
      </c>
      <c r="C90" s="27" t="s">
        <v>29</v>
      </c>
      <c r="D90" s="28">
        <v>183</v>
      </c>
      <c r="E90" s="29">
        <v>17387.3</v>
      </c>
      <c r="F90" s="14">
        <v>3181875.9</v>
      </c>
      <c r="G90" s="26" t="s">
        <v>84</v>
      </c>
      <c r="H90" s="26" t="s">
        <v>74</v>
      </c>
      <c r="I90" s="26" t="s">
        <v>108</v>
      </c>
      <c r="J90" s="26" t="s">
        <v>4</v>
      </c>
      <c r="K90" s="26" t="s">
        <v>232</v>
      </c>
      <c r="L90" s="27" t="s">
        <v>168</v>
      </c>
    </row>
    <row r="91" spans="1:12" ht="33.75">
      <c r="A91" s="25" t="s">
        <v>8</v>
      </c>
      <c r="B91" s="66" t="s">
        <v>60</v>
      </c>
      <c r="C91" s="26" t="s">
        <v>29</v>
      </c>
      <c r="D91" s="28">
        <v>3000</v>
      </c>
      <c r="E91" s="34">
        <v>537.03703703703707</v>
      </c>
      <c r="F91" s="15">
        <f>Tabela1143142022[[#This Row],[Quantidade estimada]]*Tabela1143142022[[#This Row],[Estimativa de valor unitário2]]</f>
        <v>1611111.1111111112</v>
      </c>
      <c r="G91" s="26" t="s">
        <v>84</v>
      </c>
      <c r="H91" s="36" t="s">
        <v>76</v>
      </c>
      <c r="I91" s="26" t="s">
        <v>106</v>
      </c>
      <c r="J91" s="26" t="s">
        <v>4</v>
      </c>
      <c r="K91" s="26" t="s">
        <v>232</v>
      </c>
      <c r="L91" s="27"/>
    </row>
    <row r="92" spans="1:12" ht="33.75">
      <c r="A92" s="25" t="s">
        <v>8</v>
      </c>
      <c r="B92" s="26" t="s">
        <v>61</v>
      </c>
      <c r="C92" s="27" t="s">
        <v>29</v>
      </c>
      <c r="D92" s="28">
        <v>1000</v>
      </c>
      <c r="E92" s="29">
        <v>245</v>
      </c>
      <c r="F92" s="14">
        <f>Tabela1143142022[[#This Row],[Quantidade estimada]]*Tabela1143142022[[#This Row],[Estimativa de valor unitário2]]</f>
        <v>245000</v>
      </c>
      <c r="G92" s="26" t="s">
        <v>84</v>
      </c>
      <c r="H92" s="26" t="s">
        <v>76</v>
      </c>
      <c r="I92" s="26" t="s">
        <v>106</v>
      </c>
      <c r="J92" s="26" t="s">
        <v>4</v>
      </c>
      <c r="K92" s="26" t="s">
        <v>232</v>
      </c>
      <c r="L92" s="27"/>
    </row>
    <row r="93" spans="1:12" ht="33.75">
      <c r="A93" s="25" t="s">
        <v>8</v>
      </c>
      <c r="B93" s="61" t="s">
        <v>131</v>
      </c>
      <c r="C93" s="26" t="s">
        <v>29</v>
      </c>
      <c r="D93" s="28">
        <v>4000</v>
      </c>
      <c r="E93" s="34">
        <v>280.04000000000002</v>
      </c>
      <c r="F93" s="15">
        <v>1120180.3999999999</v>
      </c>
      <c r="G93" s="26" t="s">
        <v>84</v>
      </c>
      <c r="H93" s="36" t="s">
        <v>73</v>
      </c>
      <c r="I93" s="26" t="s">
        <v>106</v>
      </c>
      <c r="J93" s="26" t="s">
        <v>4</v>
      </c>
      <c r="K93" s="26" t="s">
        <v>232</v>
      </c>
      <c r="L93" s="27" t="s">
        <v>208</v>
      </c>
    </row>
    <row r="94" spans="1:12" ht="45">
      <c r="A94" s="25" t="s">
        <v>8</v>
      </c>
      <c r="B94" s="26" t="s">
        <v>170</v>
      </c>
      <c r="C94" s="26" t="s">
        <v>29</v>
      </c>
      <c r="D94" s="28">
        <v>8000</v>
      </c>
      <c r="E94" s="34">
        <f>Tabela1143142022[[#This Row],[Estimativa preliminar de valor global3]]/Tabela1143142022[[#This Row],[Quantidade estimada]]</f>
        <v>579.30732</v>
      </c>
      <c r="F94" s="15">
        <v>4634458.5599999996</v>
      </c>
      <c r="G94" s="26" t="s">
        <v>84</v>
      </c>
      <c r="H94" s="36" t="s">
        <v>122</v>
      </c>
      <c r="I94" s="26" t="s">
        <v>108</v>
      </c>
      <c r="J94" s="27" t="s">
        <v>4</v>
      </c>
      <c r="K94" s="26" t="s">
        <v>232</v>
      </c>
      <c r="L94" s="27" t="s">
        <v>196</v>
      </c>
    </row>
    <row r="95" spans="1:12" ht="33.75">
      <c r="A95" s="25" t="s">
        <v>5</v>
      </c>
      <c r="B95" s="26" t="s">
        <v>295</v>
      </c>
      <c r="C95" s="26" t="s">
        <v>29</v>
      </c>
      <c r="D95" s="28">
        <v>1</v>
      </c>
      <c r="E95" s="29">
        <v>330000</v>
      </c>
      <c r="F95" s="15">
        <v>330000</v>
      </c>
      <c r="G95" s="26" t="s">
        <v>84</v>
      </c>
      <c r="H95" s="26" t="s">
        <v>296</v>
      </c>
      <c r="I95" s="26" t="s">
        <v>108</v>
      </c>
      <c r="J95" s="26" t="s">
        <v>4</v>
      </c>
      <c r="K95" s="26" t="s">
        <v>232</v>
      </c>
      <c r="L95" s="27" t="s">
        <v>305</v>
      </c>
    </row>
    <row r="96" spans="1:12" ht="33.75">
      <c r="A96" s="25" t="s">
        <v>5</v>
      </c>
      <c r="B96" s="26" t="s">
        <v>63</v>
      </c>
      <c r="C96" s="26" t="s">
        <v>29</v>
      </c>
      <c r="D96" s="28">
        <v>30</v>
      </c>
      <c r="E96" s="34">
        <v>1620</v>
      </c>
      <c r="F96" s="15">
        <f>Tabela1143142022[[#This Row],[Quantidade estimada]]*Tabela1143142022[[#This Row],[Estimativa de valor unitário2]]</f>
        <v>48600</v>
      </c>
      <c r="G96" s="26" t="s">
        <v>84</v>
      </c>
      <c r="H96" s="66" t="s">
        <v>35</v>
      </c>
      <c r="I96" s="26" t="s">
        <v>108</v>
      </c>
      <c r="J96" s="27" t="s">
        <v>4</v>
      </c>
      <c r="K96" s="26" t="s">
        <v>232</v>
      </c>
      <c r="L96" s="27"/>
    </row>
    <row r="97" spans="1:30" ht="33.75">
      <c r="A97" s="25" t="s">
        <v>5</v>
      </c>
      <c r="B97" s="26" t="s">
        <v>54</v>
      </c>
      <c r="C97" s="26" t="s">
        <v>29</v>
      </c>
      <c r="D97" s="28">
        <v>40</v>
      </c>
      <c r="E97" s="34">
        <v>380</v>
      </c>
      <c r="F97" s="15">
        <f>Tabela1143142022[[#This Row],[Quantidade estimada]]*Tabela1143142022[[#This Row],[Estimativa de valor unitário2]]</f>
        <v>15200</v>
      </c>
      <c r="G97" s="26" t="s">
        <v>84</v>
      </c>
      <c r="H97" s="60" t="s">
        <v>122</v>
      </c>
      <c r="I97" s="26" t="s">
        <v>108</v>
      </c>
      <c r="J97" s="26" t="s">
        <v>4</v>
      </c>
      <c r="K97" s="26" t="s">
        <v>232</v>
      </c>
      <c r="L97" s="27"/>
    </row>
    <row r="98" spans="1:30" ht="33.75">
      <c r="A98" s="25" t="s">
        <v>5</v>
      </c>
      <c r="B98" s="26" t="s">
        <v>104</v>
      </c>
      <c r="C98" s="27" t="s">
        <v>29</v>
      </c>
      <c r="D98" s="28">
        <v>23000</v>
      </c>
      <c r="E98" s="29">
        <v>15.17</v>
      </c>
      <c r="F98" s="14">
        <f>Tabela1143142022[[#This Row],[Estimativa de valor unitário2]]*Tabela1143142022[[#This Row],[Quantidade estimada]]</f>
        <v>348910</v>
      </c>
      <c r="G98" s="26" t="s">
        <v>84</v>
      </c>
      <c r="H98" s="26" t="s">
        <v>74</v>
      </c>
      <c r="I98" s="26" t="s">
        <v>106</v>
      </c>
      <c r="J98" s="26" t="s">
        <v>4</v>
      </c>
      <c r="K98" s="26" t="s">
        <v>232</v>
      </c>
      <c r="L98" s="27" t="s">
        <v>303</v>
      </c>
    </row>
    <row r="99" spans="1:30" ht="33.75">
      <c r="A99" s="25" t="s">
        <v>5</v>
      </c>
      <c r="B99" s="26" t="s">
        <v>101</v>
      </c>
      <c r="C99" s="27" t="s">
        <v>98</v>
      </c>
      <c r="D99" s="28">
        <f>Tabela1143142022[[#This Row],[Estimativa preliminar de valor global3]]/Tabela1143142022[[#This Row],[Estimativa de valor unitário2]]</f>
        <v>40476.218487394959</v>
      </c>
      <c r="E99" s="29">
        <v>11.9</v>
      </c>
      <c r="F99" s="14">
        <v>481667</v>
      </c>
      <c r="G99" s="26" t="s">
        <v>84</v>
      </c>
      <c r="H99" s="26" t="s">
        <v>76</v>
      </c>
      <c r="I99" s="26" t="s">
        <v>106</v>
      </c>
      <c r="J99" s="26" t="s">
        <v>4</v>
      </c>
      <c r="K99" s="26" t="s">
        <v>232</v>
      </c>
      <c r="L99" s="27" t="s">
        <v>303</v>
      </c>
    </row>
    <row r="100" spans="1:30" ht="33.75">
      <c r="A100" s="25" t="s">
        <v>5</v>
      </c>
      <c r="B100" s="26" t="s">
        <v>100</v>
      </c>
      <c r="C100" s="27" t="s">
        <v>98</v>
      </c>
      <c r="D100" s="28">
        <f>Tabela1143142022[[#This Row],[Estimativa preliminar de valor global3]]/Tabela1143142022[[#This Row],[Estimativa de valor unitário2]]</f>
        <v>22975.862068965518</v>
      </c>
      <c r="E100" s="29">
        <v>2.9</v>
      </c>
      <c r="F100" s="14">
        <v>66630</v>
      </c>
      <c r="G100" s="26" t="s">
        <v>84</v>
      </c>
      <c r="H100" s="26" t="s">
        <v>76</v>
      </c>
      <c r="I100" s="26" t="s">
        <v>106</v>
      </c>
      <c r="J100" s="26" t="s">
        <v>4</v>
      </c>
      <c r="K100" s="26" t="s">
        <v>232</v>
      </c>
      <c r="L100" s="27" t="s">
        <v>303</v>
      </c>
    </row>
    <row r="101" spans="1:30" ht="33.75">
      <c r="A101" s="25" t="s">
        <v>5</v>
      </c>
      <c r="B101" s="26" t="s">
        <v>221</v>
      </c>
      <c r="C101" s="27" t="s">
        <v>29</v>
      </c>
      <c r="D101" s="28">
        <v>150</v>
      </c>
      <c r="E101" s="29">
        <v>366</v>
      </c>
      <c r="F101" s="14">
        <v>54900</v>
      </c>
      <c r="G101" s="26" t="s">
        <v>84</v>
      </c>
      <c r="H101" s="45" t="s">
        <v>139</v>
      </c>
      <c r="I101" s="26" t="s">
        <v>220</v>
      </c>
      <c r="J101" s="26" t="s">
        <v>4</v>
      </c>
      <c r="K101" s="26" t="s">
        <v>232</v>
      </c>
      <c r="L101" s="27" t="s">
        <v>222</v>
      </c>
    </row>
    <row r="102" spans="1:30" ht="33.75">
      <c r="A102" s="25" t="s">
        <v>5</v>
      </c>
      <c r="B102" s="26" t="s">
        <v>99</v>
      </c>
      <c r="C102" s="27" t="s">
        <v>29</v>
      </c>
      <c r="D102" s="28">
        <f>Tabela1143142022[[#This Row],[Estimativa preliminar de valor global3]]/Tabela1143142022[[#This Row],[Estimativa de valor unitário2]]</f>
        <v>18944.501879699248</v>
      </c>
      <c r="E102" s="29">
        <v>15.96</v>
      </c>
      <c r="F102" s="14">
        <v>302354.25</v>
      </c>
      <c r="G102" s="26" t="s">
        <v>84</v>
      </c>
      <c r="H102" s="26" t="s">
        <v>75</v>
      </c>
      <c r="I102" s="26" t="s">
        <v>106</v>
      </c>
      <c r="J102" s="26" t="s">
        <v>4</v>
      </c>
      <c r="K102" s="26" t="s">
        <v>232</v>
      </c>
      <c r="L102" s="27" t="s">
        <v>315</v>
      </c>
    </row>
    <row r="103" spans="1:30" ht="56.25">
      <c r="A103" s="25" t="s">
        <v>5</v>
      </c>
      <c r="B103" s="26" t="s">
        <v>167</v>
      </c>
      <c r="C103" s="27" t="s">
        <v>29</v>
      </c>
      <c r="D103" s="28">
        <f>Tabela1143142022[[#This Row],[Estimativa preliminar de valor global3]]/Tabela1143142022[[#This Row],[Estimativa de valor unitário2]]</f>
        <v>2466.6583117149739</v>
      </c>
      <c r="E103" s="29">
        <v>2679.0499999999997</v>
      </c>
      <c r="F103" s="14">
        <v>6608300.9500000002</v>
      </c>
      <c r="G103" s="26" t="s">
        <v>84</v>
      </c>
      <c r="H103" s="45" t="s">
        <v>122</v>
      </c>
      <c r="I103" s="26" t="s">
        <v>108</v>
      </c>
      <c r="J103" s="26" t="s">
        <v>4</v>
      </c>
      <c r="K103" s="26" t="s">
        <v>232</v>
      </c>
      <c r="L103" s="27" t="s">
        <v>306</v>
      </c>
    </row>
    <row r="104" spans="1:30" ht="33.75">
      <c r="A104" s="25" t="s">
        <v>5</v>
      </c>
      <c r="B104" s="26" t="s">
        <v>148</v>
      </c>
      <c r="C104" s="27" t="s">
        <v>29</v>
      </c>
      <c r="D104" s="28">
        <f>Tabela1143142022[[#This Row],[Estimativa preliminar de valor global3]]/Tabela1143142022[[#This Row],[Estimativa de valor unitário2]]</f>
        <v>1110.7105263157894</v>
      </c>
      <c r="E104" s="29">
        <v>76</v>
      </c>
      <c r="F104" s="14">
        <v>84414</v>
      </c>
      <c r="G104" s="26" t="s">
        <v>84</v>
      </c>
      <c r="H104" s="26" t="s">
        <v>122</v>
      </c>
      <c r="I104" s="26" t="s">
        <v>106</v>
      </c>
      <c r="J104" s="26" t="s">
        <v>4</v>
      </c>
      <c r="K104" s="26" t="s">
        <v>232</v>
      </c>
      <c r="L104" s="27" t="s">
        <v>242</v>
      </c>
    </row>
    <row r="105" spans="1:30" s="10" customFormat="1" ht="33.75">
      <c r="A105" s="25" t="s">
        <v>5</v>
      </c>
      <c r="B105" s="26" t="s">
        <v>97</v>
      </c>
      <c r="C105" s="27" t="s">
        <v>98</v>
      </c>
      <c r="D105" s="28">
        <v>510.26643852358842</v>
      </c>
      <c r="E105" s="29">
        <v>40.909999999999997</v>
      </c>
      <c r="F105" s="14">
        <v>20875</v>
      </c>
      <c r="G105" s="26" t="s">
        <v>84</v>
      </c>
      <c r="H105" s="45" t="s">
        <v>122</v>
      </c>
      <c r="I105" s="26" t="s">
        <v>106</v>
      </c>
      <c r="J105" s="26" t="s">
        <v>4</v>
      </c>
      <c r="K105" s="26" t="s">
        <v>232</v>
      </c>
      <c r="L105" s="27" t="s">
        <v>243</v>
      </c>
      <c r="M105" s="7"/>
      <c r="N105" s="7"/>
      <c r="O105" s="7"/>
      <c r="P105" s="7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s="10" customFormat="1" ht="33.75">
      <c r="A106" s="25" t="s">
        <v>5</v>
      </c>
      <c r="B106" s="26" t="s">
        <v>51</v>
      </c>
      <c r="C106" s="27" t="s">
        <v>29</v>
      </c>
      <c r="D106" s="28">
        <v>870</v>
      </c>
      <c r="E106" s="29">
        <v>1058.3699999999999</v>
      </c>
      <c r="F106" s="14">
        <f>Tabela1143142022[[#This Row],[Estimativa de valor unitário2]]*Tabela1143142022[[#This Row],[Quantidade estimada]]</f>
        <v>920781.89999999991</v>
      </c>
      <c r="G106" s="26" t="s">
        <v>84</v>
      </c>
      <c r="H106" s="26" t="s">
        <v>76</v>
      </c>
      <c r="I106" s="26" t="s">
        <v>108</v>
      </c>
      <c r="J106" s="26" t="s">
        <v>4</v>
      </c>
      <c r="K106" s="26" t="s">
        <v>232</v>
      </c>
      <c r="L106" s="27"/>
      <c r="M106" s="7"/>
      <c r="N106" s="7"/>
      <c r="O106" s="7"/>
      <c r="P106" s="7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s="10" customFormat="1" ht="33.75">
      <c r="A107" s="25" t="s">
        <v>5</v>
      </c>
      <c r="B107" s="26" t="s">
        <v>34</v>
      </c>
      <c r="C107" s="27" t="s">
        <v>29</v>
      </c>
      <c r="D107" s="28">
        <v>6500</v>
      </c>
      <c r="E107" s="29">
        <v>8.98</v>
      </c>
      <c r="F107" s="14">
        <f>Tabela1143142022[[#This Row],[Estimativa de valor unitário2]]*Tabela1143142022[[#This Row],[Quantidade estimada]]</f>
        <v>58370</v>
      </c>
      <c r="G107" s="26" t="s">
        <v>84</v>
      </c>
      <c r="H107" s="26" t="s">
        <v>35</v>
      </c>
      <c r="I107" s="26" t="s">
        <v>106</v>
      </c>
      <c r="J107" s="26" t="s">
        <v>4</v>
      </c>
      <c r="K107" s="26" t="s">
        <v>232</v>
      </c>
      <c r="L107" s="27" t="s">
        <v>243</v>
      </c>
      <c r="M107" s="7"/>
      <c r="N107" s="7"/>
      <c r="O107" s="7"/>
      <c r="P107" s="7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s="10" customFormat="1" ht="33.75">
      <c r="A108" s="25" t="s">
        <v>5</v>
      </c>
      <c r="B108" s="26" t="s">
        <v>62</v>
      </c>
      <c r="C108" s="27" t="s">
        <v>29</v>
      </c>
      <c r="D108" s="28">
        <v>200</v>
      </c>
      <c r="E108" s="29">
        <v>1195.25</v>
      </c>
      <c r="F108" s="14">
        <f>Tabela1143142022[[#This Row],[Estimativa de valor unitário2]]*Tabela1143142022[[#This Row],[Quantidade estimada]]</f>
        <v>239050</v>
      </c>
      <c r="G108" s="26" t="s">
        <v>84</v>
      </c>
      <c r="H108" s="26" t="s">
        <v>76</v>
      </c>
      <c r="I108" s="26" t="s">
        <v>108</v>
      </c>
      <c r="J108" s="26" t="s">
        <v>4</v>
      </c>
      <c r="K108" s="26" t="s">
        <v>232</v>
      </c>
      <c r="L108" s="27"/>
      <c r="M108" s="7"/>
      <c r="N108" s="7"/>
      <c r="O108" s="7"/>
      <c r="P108" s="7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s="10" customFormat="1" ht="33.75">
      <c r="A109" s="25" t="s">
        <v>5</v>
      </c>
      <c r="B109" s="26" t="s">
        <v>302</v>
      </c>
      <c r="C109" s="27" t="s">
        <v>98</v>
      </c>
      <c r="D109" s="28">
        <f>Tabela1143142022[[#This Row],[Estimativa preliminar de valor global3]]/Tabela1143142022[[#This Row],[Estimativa de valor unitário2]]</f>
        <v>1688.6181818181819</v>
      </c>
      <c r="E109" s="29">
        <v>16.5</v>
      </c>
      <c r="F109" s="14">
        <v>27862.2</v>
      </c>
      <c r="G109" s="26" t="s">
        <v>84</v>
      </c>
      <c r="H109" s="45" t="s">
        <v>122</v>
      </c>
      <c r="I109" s="26" t="s">
        <v>106</v>
      </c>
      <c r="J109" s="26" t="s">
        <v>4</v>
      </c>
      <c r="K109" s="26" t="s">
        <v>232</v>
      </c>
      <c r="L109" s="27" t="s">
        <v>314</v>
      </c>
      <c r="M109" s="7"/>
      <c r="N109" s="7"/>
      <c r="O109" s="7"/>
      <c r="P109" s="7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s="10" customFormat="1" ht="33.75">
      <c r="A110" s="25" t="s">
        <v>278</v>
      </c>
      <c r="B110" s="26" t="s">
        <v>279</v>
      </c>
      <c r="C110" s="27" t="s">
        <v>32</v>
      </c>
      <c r="D110" s="28">
        <v>2</v>
      </c>
      <c r="E110" s="29">
        <v>40000</v>
      </c>
      <c r="F110" s="14">
        <f>Tabela1143142022[[#This Row],[Estimativa de valor unitário2]]*Tabela1143142022[[#This Row],[Quantidade estimada]]</f>
        <v>80000</v>
      </c>
      <c r="G110" s="26" t="s">
        <v>84</v>
      </c>
      <c r="H110" s="35" t="s">
        <v>35</v>
      </c>
      <c r="I110" s="26" t="s">
        <v>105</v>
      </c>
      <c r="J110" s="26" t="s">
        <v>4</v>
      </c>
      <c r="K110" s="26" t="s">
        <v>231</v>
      </c>
      <c r="L110" s="27" t="s">
        <v>280</v>
      </c>
      <c r="M110" s="7"/>
      <c r="N110" s="7"/>
      <c r="O110" s="7"/>
      <c r="P110" s="7"/>
      <c r="Q110" s="8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s="10" customFormat="1" ht="33.75">
      <c r="A111" s="25" t="s">
        <v>7</v>
      </c>
      <c r="B111" s="38" t="s">
        <v>146</v>
      </c>
      <c r="C111" s="27" t="s">
        <v>133</v>
      </c>
      <c r="D111" s="39">
        <v>85106</v>
      </c>
      <c r="E111" s="40">
        <v>9.4</v>
      </c>
      <c r="F111" s="14">
        <v>800000</v>
      </c>
      <c r="G111" s="26" t="s">
        <v>84</v>
      </c>
      <c r="H111" s="26" t="s">
        <v>122</v>
      </c>
      <c r="I111" s="26" t="s">
        <v>290</v>
      </c>
      <c r="J111" s="26" t="s">
        <v>4</v>
      </c>
      <c r="K111" s="26" t="s">
        <v>232</v>
      </c>
      <c r="L111" s="27" t="s">
        <v>157</v>
      </c>
      <c r="M111" s="7"/>
      <c r="N111" s="7"/>
      <c r="O111" s="7"/>
      <c r="P111" s="7"/>
      <c r="Q111" s="8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s="10" customFormat="1" ht="33.75">
      <c r="A112" s="25" t="s">
        <v>7</v>
      </c>
      <c r="B112" s="38" t="s">
        <v>158</v>
      </c>
      <c r="C112" s="27" t="s">
        <v>29</v>
      </c>
      <c r="D112" s="39">
        <v>1</v>
      </c>
      <c r="E112" s="40">
        <v>109692</v>
      </c>
      <c r="F112" s="14">
        <f>Tabela1143142022[[#This Row],[Estimativa de valor unitário2]]*Tabela1143142022[[#This Row],[Quantidade estimada]]</f>
        <v>109692</v>
      </c>
      <c r="G112" s="26" t="s">
        <v>84</v>
      </c>
      <c r="H112" s="26" t="s">
        <v>122</v>
      </c>
      <c r="I112" s="26" t="s">
        <v>105</v>
      </c>
      <c r="J112" s="26" t="s">
        <v>4</v>
      </c>
      <c r="K112" s="26" t="s">
        <v>232</v>
      </c>
      <c r="L112" s="27" t="s">
        <v>159</v>
      </c>
      <c r="M112" s="7"/>
      <c r="N112" s="7"/>
      <c r="O112" s="7"/>
      <c r="P112" s="7"/>
      <c r="Q112" s="8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s="10" customFormat="1" ht="56.25">
      <c r="A113" s="25" t="s">
        <v>7</v>
      </c>
      <c r="B113" s="26" t="s">
        <v>47</v>
      </c>
      <c r="C113" s="27" t="s">
        <v>32</v>
      </c>
      <c r="D113" s="28">
        <v>2</v>
      </c>
      <c r="E113" s="29">
        <v>416000</v>
      </c>
      <c r="F113" s="14">
        <f>Tabela1143142022[[#This Row],[Estimativa de valor unitário2]]*Tabela1143142022[[#This Row],[Quantidade estimada]]</f>
        <v>832000</v>
      </c>
      <c r="G113" s="26" t="s">
        <v>84</v>
      </c>
      <c r="H113" s="26" t="s">
        <v>139</v>
      </c>
      <c r="I113" s="26" t="s">
        <v>105</v>
      </c>
      <c r="J113" s="26" t="s">
        <v>4</v>
      </c>
      <c r="K113" s="26" t="s">
        <v>232</v>
      </c>
      <c r="L113" s="27" t="s">
        <v>304</v>
      </c>
      <c r="M113" s="7"/>
      <c r="N113" s="7"/>
      <c r="O113" s="7"/>
      <c r="P113" s="7"/>
      <c r="Q113" s="8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s="10" customFormat="1" ht="90">
      <c r="A114" s="25" t="s">
        <v>7</v>
      </c>
      <c r="B114" s="26" t="s">
        <v>207</v>
      </c>
      <c r="C114" s="27" t="s">
        <v>160</v>
      </c>
      <c r="D114" s="28">
        <v>2805</v>
      </c>
      <c r="E114" s="29">
        <v>41</v>
      </c>
      <c r="F114" s="14">
        <f>Tabela1143142022[[#This Row],[Quantidade estimada]]*Tabela1143142022[[#This Row],[Estimativa de valor unitário2]]</f>
        <v>115005</v>
      </c>
      <c r="G114" s="26" t="s">
        <v>84</v>
      </c>
      <c r="H114" s="26" t="s">
        <v>76</v>
      </c>
      <c r="I114" s="26" t="s">
        <v>105</v>
      </c>
      <c r="J114" s="26" t="s">
        <v>4</v>
      </c>
      <c r="K114" s="26" t="s">
        <v>232</v>
      </c>
      <c r="L114" s="27" t="s">
        <v>294</v>
      </c>
      <c r="M114" s="7"/>
      <c r="N114" s="7"/>
      <c r="O114" s="7"/>
      <c r="P114" s="7"/>
      <c r="Q114" s="8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s="10" customFormat="1" ht="45">
      <c r="A115" s="25" t="s">
        <v>7</v>
      </c>
      <c r="B115" s="38" t="s">
        <v>102</v>
      </c>
      <c r="C115" s="27" t="s">
        <v>36</v>
      </c>
      <c r="D115" s="39">
        <v>2485</v>
      </c>
      <c r="E115" s="40">
        <v>130</v>
      </c>
      <c r="F115" s="14">
        <f>Tabela1143142022[[#This Row],[Quantidade estimada]]*Tabela1143142022[[#This Row],[Estimativa de valor unitário2]]</f>
        <v>323050</v>
      </c>
      <c r="G115" s="26" t="s">
        <v>84</v>
      </c>
      <c r="H115" s="26" t="s">
        <v>35</v>
      </c>
      <c r="I115" s="26" t="s">
        <v>105</v>
      </c>
      <c r="J115" s="26" t="s">
        <v>4</v>
      </c>
      <c r="K115" s="26" t="s">
        <v>232</v>
      </c>
      <c r="L115" s="27" t="s">
        <v>264</v>
      </c>
      <c r="M115" s="7"/>
      <c r="N115" s="7"/>
      <c r="O115" s="7"/>
      <c r="P115" s="7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s="10" customFormat="1" ht="33.75">
      <c r="A116" s="25" t="s">
        <v>7</v>
      </c>
      <c r="B116" s="38" t="s">
        <v>229</v>
      </c>
      <c r="C116" s="27" t="s">
        <v>29</v>
      </c>
      <c r="D116" s="39">
        <v>10000</v>
      </c>
      <c r="E116" s="40">
        <v>0.17</v>
      </c>
      <c r="F116" s="14">
        <f>Tabela1143142022[[#This Row],[Estimativa de valor unitário2]]*Tabela1143142022[[#This Row],[Quantidade estimada]]</f>
        <v>1700.0000000000002</v>
      </c>
      <c r="G116" s="26" t="s">
        <v>84</v>
      </c>
      <c r="H116" s="26" t="s">
        <v>179</v>
      </c>
      <c r="I116" s="26" t="s">
        <v>106</v>
      </c>
      <c r="J116" s="26" t="s">
        <v>4</v>
      </c>
      <c r="K116" s="26" t="s">
        <v>232</v>
      </c>
      <c r="L116" s="27" t="s">
        <v>230</v>
      </c>
      <c r="M116" s="7"/>
      <c r="N116" s="7"/>
      <c r="O116" s="7"/>
      <c r="P116" s="7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s="10" customFormat="1" ht="33.75">
      <c r="A117" s="43" t="s">
        <v>15</v>
      </c>
      <c r="B117" s="26" t="s">
        <v>263</v>
      </c>
      <c r="C117" s="27" t="s">
        <v>29</v>
      </c>
      <c r="D117" s="28">
        <v>2</v>
      </c>
      <c r="E117" s="62">
        <v>14265.88</v>
      </c>
      <c r="F117" s="62">
        <v>28531.759999999998</v>
      </c>
      <c r="G117" s="26" t="s">
        <v>84</v>
      </c>
      <c r="H117" s="26" t="s">
        <v>35</v>
      </c>
      <c r="I117" s="26" t="s">
        <v>108</v>
      </c>
      <c r="J117" s="26" t="s">
        <v>4</v>
      </c>
      <c r="K117" s="26" t="s">
        <v>232</v>
      </c>
      <c r="L117" s="27" t="s">
        <v>261</v>
      </c>
      <c r="M117" s="7"/>
      <c r="N117" s="7"/>
      <c r="O117" s="7"/>
      <c r="P117" s="7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s="10" customFormat="1" ht="33.75">
      <c r="A118" s="43" t="s">
        <v>15</v>
      </c>
      <c r="B118" s="26" t="s">
        <v>228</v>
      </c>
      <c r="C118" s="27" t="s">
        <v>29</v>
      </c>
      <c r="D118" s="28">
        <v>10</v>
      </c>
      <c r="E118" s="29">
        <v>7000</v>
      </c>
      <c r="F118" s="14">
        <v>70000</v>
      </c>
      <c r="G118" s="26" t="s">
        <v>84</v>
      </c>
      <c r="H118" s="26" t="s">
        <v>35</v>
      </c>
      <c r="I118" s="26" t="s">
        <v>108</v>
      </c>
      <c r="J118" s="26" t="s">
        <v>4</v>
      </c>
      <c r="K118" s="26" t="s">
        <v>232</v>
      </c>
      <c r="L118" s="27" t="s">
        <v>223</v>
      </c>
      <c r="M118" s="7"/>
      <c r="N118" s="7"/>
      <c r="O118" s="7"/>
      <c r="P118" s="7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s="10" customFormat="1" ht="45">
      <c r="A119" s="43" t="s">
        <v>15</v>
      </c>
      <c r="B119" s="26" t="s">
        <v>192</v>
      </c>
      <c r="C119" s="27" t="s">
        <v>98</v>
      </c>
      <c r="D119" s="28">
        <v>1222</v>
      </c>
      <c r="E119" s="29">
        <v>1925.94</v>
      </c>
      <c r="F119" s="14">
        <v>2353507.19</v>
      </c>
      <c r="G119" s="26" t="s">
        <v>84</v>
      </c>
      <c r="H119" s="26" t="s">
        <v>179</v>
      </c>
      <c r="I119" s="26" t="s">
        <v>108</v>
      </c>
      <c r="J119" s="26" t="s">
        <v>4</v>
      </c>
      <c r="K119" s="26" t="s">
        <v>194</v>
      </c>
      <c r="L119" s="27" t="s">
        <v>193</v>
      </c>
      <c r="M119" s="7"/>
      <c r="N119" s="7"/>
      <c r="O119" s="7"/>
      <c r="P119" s="7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s="1" customFormat="1" ht="33.75">
      <c r="A120" s="43" t="s">
        <v>15</v>
      </c>
      <c r="B120" s="26" t="s">
        <v>17</v>
      </c>
      <c r="C120" s="27" t="s">
        <v>29</v>
      </c>
      <c r="D120" s="28">
        <v>300</v>
      </c>
      <c r="E120" s="29">
        <v>100</v>
      </c>
      <c r="F120" s="14">
        <f>Tabela1143142022[[#This Row],[Quantidade estimada]]*Tabela1143142022[[#This Row],[Estimativa de valor unitário2]]</f>
        <v>30000</v>
      </c>
      <c r="G120" s="26" t="s">
        <v>94</v>
      </c>
      <c r="H120" s="26" t="s">
        <v>76</v>
      </c>
      <c r="I120" s="26" t="s">
        <v>110</v>
      </c>
      <c r="J120" s="26" t="s">
        <v>4</v>
      </c>
      <c r="K120" s="26" t="s">
        <v>232</v>
      </c>
      <c r="L120" s="27" t="s">
        <v>115</v>
      </c>
    </row>
    <row r="121" spans="1:30" s="1" customFormat="1" ht="33.75">
      <c r="A121" s="43" t="s">
        <v>15</v>
      </c>
      <c r="B121" s="26" t="s">
        <v>19</v>
      </c>
      <c r="C121" s="27" t="s">
        <v>32</v>
      </c>
      <c r="D121" s="28">
        <v>12</v>
      </c>
      <c r="E121" s="29">
        <v>17000</v>
      </c>
      <c r="F121" s="14">
        <f>Tabela1143142022[[#This Row],[Quantidade estimada]]*Tabela1143142022[[#This Row],[Estimativa de valor unitário2]]</f>
        <v>204000</v>
      </c>
      <c r="G121" s="26" t="s">
        <v>94</v>
      </c>
      <c r="H121" s="26" t="s">
        <v>76</v>
      </c>
      <c r="I121" s="26" t="s">
        <v>110</v>
      </c>
      <c r="J121" s="26" t="s">
        <v>4</v>
      </c>
      <c r="K121" s="26" t="s">
        <v>232</v>
      </c>
      <c r="L121" s="27" t="s">
        <v>114</v>
      </c>
    </row>
    <row r="122" spans="1:30" s="1" customFormat="1" ht="33.75">
      <c r="A122" s="43" t="s">
        <v>15</v>
      </c>
      <c r="B122" s="26" t="s">
        <v>18</v>
      </c>
      <c r="C122" s="27" t="s">
        <v>32</v>
      </c>
      <c r="D122" s="28">
        <v>12</v>
      </c>
      <c r="E122" s="29">
        <v>41000</v>
      </c>
      <c r="F122" s="14">
        <f>Tabela1143142022[[#This Row],[Quantidade estimada]]*Tabela1143142022[[#This Row],[Estimativa de valor unitário2]]</f>
        <v>492000</v>
      </c>
      <c r="G122" s="26" t="s">
        <v>94</v>
      </c>
      <c r="H122" s="26" t="s">
        <v>76</v>
      </c>
      <c r="I122" s="26" t="s">
        <v>110</v>
      </c>
      <c r="J122" s="26" t="s">
        <v>4</v>
      </c>
      <c r="K122" s="26" t="s">
        <v>232</v>
      </c>
      <c r="L122" s="27" t="s">
        <v>114</v>
      </c>
    </row>
    <row r="123" spans="1:30" s="1" customFormat="1" ht="33.75">
      <c r="A123" s="43" t="s">
        <v>15</v>
      </c>
      <c r="B123" s="26" t="s">
        <v>20</v>
      </c>
      <c r="C123" s="27" t="s">
        <v>32</v>
      </c>
      <c r="D123" s="28">
        <v>12</v>
      </c>
      <c r="E123" s="29">
        <v>60000</v>
      </c>
      <c r="F123" s="14">
        <f>Tabela1143142022[[#This Row],[Quantidade estimada]]*Tabela1143142022[[#This Row],[Estimativa de valor unitário2]]</f>
        <v>720000</v>
      </c>
      <c r="G123" s="26" t="s">
        <v>94</v>
      </c>
      <c r="H123" s="26" t="s">
        <v>76</v>
      </c>
      <c r="I123" s="26" t="s">
        <v>110</v>
      </c>
      <c r="J123" s="26" t="s">
        <v>4</v>
      </c>
      <c r="K123" s="26" t="s">
        <v>232</v>
      </c>
      <c r="L123" s="27" t="s">
        <v>114</v>
      </c>
    </row>
    <row r="124" spans="1:30" s="1" customFormat="1" ht="33.75">
      <c r="A124" s="43" t="s">
        <v>15</v>
      </c>
      <c r="B124" s="26" t="s">
        <v>21</v>
      </c>
      <c r="C124" s="27" t="s">
        <v>32</v>
      </c>
      <c r="D124" s="28">
        <v>12</v>
      </c>
      <c r="E124" s="29">
        <v>16670</v>
      </c>
      <c r="F124" s="14">
        <f>Tabela1143142022[[#This Row],[Quantidade estimada]]*Tabela1143142022[[#This Row],[Estimativa de valor unitário2]]</f>
        <v>200040</v>
      </c>
      <c r="G124" s="26" t="s">
        <v>94</v>
      </c>
      <c r="H124" s="26" t="s">
        <v>76</v>
      </c>
      <c r="I124" s="26" t="s">
        <v>110</v>
      </c>
      <c r="J124" s="26" t="s">
        <v>4</v>
      </c>
      <c r="K124" s="26" t="s">
        <v>232</v>
      </c>
      <c r="L124" s="27" t="s">
        <v>114</v>
      </c>
    </row>
    <row r="125" spans="1:30" s="1" customFormat="1" ht="33.75">
      <c r="A125" s="43" t="s">
        <v>15</v>
      </c>
      <c r="B125" s="26" t="s">
        <v>57</v>
      </c>
      <c r="C125" s="26" t="s">
        <v>32</v>
      </c>
      <c r="D125" s="28">
        <v>12</v>
      </c>
      <c r="E125" s="34">
        <v>10000</v>
      </c>
      <c r="F125" s="15">
        <f>Tabela1143142022[[#This Row],[Quantidade estimada]]*Tabela1143142022[[#This Row],[Estimativa de valor unitário2]]</f>
        <v>120000</v>
      </c>
      <c r="G125" s="26" t="s">
        <v>94</v>
      </c>
      <c r="H125" s="66" t="s">
        <v>76</v>
      </c>
      <c r="I125" s="26" t="s">
        <v>110</v>
      </c>
      <c r="J125" s="27" t="s">
        <v>4</v>
      </c>
      <c r="K125" s="26" t="s">
        <v>232</v>
      </c>
      <c r="L125" s="27" t="s">
        <v>114</v>
      </c>
    </row>
    <row r="126" spans="1:30" s="1" customFormat="1" ht="33.75">
      <c r="A126" s="43" t="s">
        <v>15</v>
      </c>
      <c r="B126" s="26" t="s">
        <v>96</v>
      </c>
      <c r="C126" s="27" t="s">
        <v>32</v>
      </c>
      <c r="D126" s="28">
        <v>12</v>
      </c>
      <c r="E126" s="29">
        <v>80041.19</v>
      </c>
      <c r="F126" s="14">
        <f>Tabela1143142022[[#This Row],[Quantidade estimada]]*Tabela1143142022[[#This Row],[Estimativa de valor unitário2]]</f>
        <v>960494.28</v>
      </c>
      <c r="G126" s="26" t="s">
        <v>85</v>
      </c>
      <c r="H126" s="26" t="s">
        <v>76</v>
      </c>
      <c r="I126" s="16" t="s">
        <v>109</v>
      </c>
      <c r="J126" s="27" t="s">
        <v>4</v>
      </c>
      <c r="K126" s="26" t="s">
        <v>232</v>
      </c>
      <c r="L126" s="27" t="s">
        <v>114</v>
      </c>
    </row>
    <row r="127" spans="1:30" s="1" customFormat="1" ht="33.75">
      <c r="A127" s="43" t="s">
        <v>15</v>
      </c>
      <c r="B127" s="26" t="s">
        <v>22</v>
      </c>
      <c r="C127" s="26" t="s">
        <v>29</v>
      </c>
      <c r="D127" s="28">
        <v>100</v>
      </c>
      <c r="E127" s="34">
        <v>5000</v>
      </c>
      <c r="F127" s="15">
        <f>Tabela1143142022[[#This Row],[Quantidade estimada]]*Tabela1143142022[[#This Row],[Estimativa de valor unitário2]]</f>
        <v>500000</v>
      </c>
      <c r="G127" s="26" t="s">
        <v>84</v>
      </c>
      <c r="H127" s="66" t="s">
        <v>76</v>
      </c>
      <c r="I127" s="26" t="s">
        <v>108</v>
      </c>
      <c r="J127" s="27" t="s">
        <v>4</v>
      </c>
      <c r="K127" s="26" t="s">
        <v>232</v>
      </c>
      <c r="L127" s="27"/>
    </row>
    <row r="128" spans="1:30" s="1" customFormat="1" ht="33.75">
      <c r="A128" s="43" t="s">
        <v>15</v>
      </c>
      <c r="B128" s="26" t="s">
        <v>24</v>
      </c>
      <c r="C128" s="27" t="s">
        <v>32</v>
      </c>
      <c r="D128" s="28">
        <v>12</v>
      </c>
      <c r="E128" s="29">
        <v>24172.26</v>
      </c>
      <c r="F128" s="14">
        <v>290067.15000000002</v>
      </c>
      <c r="G128" s="66" t="s">
        <v>94</v>
      </c>
      <c r="H128" s="26" t="s">
        <v>75</v>
      </c>
      <c r="I128" s="26" t="s">
        <v>105</v>
      </c>
      <c r="J128" s="26" t="s">
        <v>4</v>
      </c>
      <c r="K128" s="26" t="s">
        <v>232</v>
      </c>
      <c r="L128" s="27" t="s">
        <v>253</v>
      </c>
    </row>
    <row r="129" spans="1:12" s="1" customFormat="1" ht="33.75">
      <c r="A129" s="43" t="s">
        <v>15</v>
      </c>
      <c r="B129" s="26" t="s">
        <v>56</v>
      </c>
      <c r="C129" s="26" t="s">
        <v>29</v>
      </c>
      <c r="D129" s="28">
        <v>12</v>
      </c>
      <c r="E129" s="34">
        <v>180000</v>
      </c>
      <c r="F129" s="15">
        <f>Tabela1143142022[[#This Row],[Quantidade estimada]]*Tabela1143142022[[#This Row],[Estimativa de valor unitário2]]</f>
        <v>2160000</v>
      </c>
      <c r="G129" s="26" t="s">
        <v>94</v>
      </c>
      <c r="H129" s="66" t="s">
        <v>76</v>
      </c>
      <c r="I129" s="26" t="s">
        <v>110</v>
      </c>
      <c r="J129" s="27" t="s">
        <v>4</v>
      </c>
      <c r="K129" s="26" t="s">
        <v>232</v>
      </c>
      <c r="L129" s="27" t="s">
        <v>114</v>
      </c>
    </row>
    <row r="130" spans="1:12" s="1" customFormat="1" ht="33.75">
      <c r="A130" s="43" t="s">
        <v>15</v>
      </c>
      <c r="B130" s="26" t="s">
        <v>23</v>
      </c>
      <c r="C130" s="26" t="s">
        <v>32</v>
      </c>
      <c r="D130" s="28">
        <v>12</v>
      </c>
      <c r="E130" s="34">
        <v>20000</v>
      </c>
      <c r="F130" s="15">
        <f>Tabela1143142022[[#This Row],[Quantidade estimada]]*Tabela1143142022[[#This Row],[Estimativa de valor unitário2]]</f>
        <v>240000</v>
      </c>
      <c r="G130" s="26" t="s">
        <v>94</v>
      </c>
      <c r="H130" s="66" t="s">
        <v>35</v>
      </c>
      <c r="I130" s="26" t="s">
        <v>110</v>
      </c>
      <c r="J130" s="27" t="s">
        <v>4</v>
      </c>
      <c r="K130" s="26" t="s">
        <v>232</v>
      </c>
      <c r="L130" s="27" t="s">
        <v>114</v>
      </c>
    </row>
    <row r="131" spans="1:12" s="1" customFormat="1" ht="90">
      <c r="A131" s="43" t="s">
        <v>15</v>
      </c>
      <c r="B131" s="66" t="s">
        <v>262</v>
      </c>
      <c r="C131" s="26" t="s">
        <v>29</v>
      </c>
      <c r="D131" s="28">
        <v>150</v>
      </c>
      <c r="E131" s="34">
        <v>9450</v>
      </c>
      <c r="F131" s="34">
        <v>1417500</v>
      </c>
      <c r="G131" s="26" t="s">
        <v>84</v>
      </c>
      <c r="H131" s="66" t="s">
        <v>35</v>
      </c>
      <c r="I131" s="26" t="s">
        <v>108</v>
      </c>
      <c r="J131" s="27" t="s">
        <v>4</v>
      </c>
      <c r="K131" s="26" t="s">
        <v>232</v>
      </c>
      <c r="L131" s="27" t="s">
        <v>293</v>
      </c>
    </row>
    <row r="132" spans="1:12" s="1" customFormat="1" ht="33.75">
      <c r="A132" s="43" t="s">
        <v>15</v>
      </c>
      <c r="B132" s="26" t="s">
        <v>259</v>
      </c>
      <c r="C132" s="26" t="s">
        <v>29</v>
      </c>
      <c r="D132" s="28">
        <v>70</v>
      </c>
      <c r="E132" s="29">
        <v>4500</v>
      </c>
      <c r="F132" s="14">
        <f>Tabela1143142022[[#This Row],[Quantidade estimada]]*Tabela1143142022[[#This Row],[Estimativa de valor unitário2]]</f>
        <v>315000</v>
      </c>
      <c r="G132" s="26" t="s">
        <v>84</v>
      </c>
      <c r="H132" s="66" t="s">
        <v>35</v>
      </c>
      <c r="I132" s="26" t="s">
        <v>108</v>
      </c>
      <c r="J132" s="27" t="s">
        <v>4</v>
      </c>
      <c r="K132" s="26" t="s">
        <v>232</v>
      </c>
      <c r="L132" s="27" t="s">
        <v>260</v>
      </c>
    </row>
    <row r="133" spans="1:12" s="1" customFormat="1" ht="33.75">
      <c r="A133" s="25" t="s">
        <v>6</v>
      </c>
      <c r="B133" s="26" t="s">
        <v>41</v>
      </c>
      <c r="C133" s="26" t="s">
        <v>32</v>
      </c>
      <c r="D133" s="28">
        <v>12</v>
      </c>
      <c r="E133" s="34">
        <v>845026.69333333336</v>
      </c>
      <c r="F133" s="15">
        <v>10140320.32</v>
      </c>
      <c r="G133" s="26" t="s">
        <v>94</v>
      </c>
      <c r="H133" s="63" t="s">
        <v>72</v>
      </c>
      <c r="I133" s="26" t="s">
        <v>109</v>
      </c>
      <c r="J133" s="27" t="s">
        <v>4</v>
      </c>
      <c r="K133" s="26" t="s">
        <v>232</v>
      </c>
      <c r="L133" s="27" t="s">
        <v>249</v>
      </c>
    </row>
    <row r="134" spans="1:12" s="1" customFormat="1" ht="33.75">
      <c r="A134" s="25" t="s">
        <v>3</v>
      </c>
      <c r="B134" s="30" t="s">
        <v>52</v>
      </c>
      <c r="C134" s="30" t="s">
        <v>29</v>
      </c>
      <c r="D134" s="32">
        <v>10</v>
      </c>
      <c r="E134" s="46">
        <v>110000</v>
      </c>
      <c r="F134" s="15">
        <f>Tabela1143142022[[#This Row],[Quantidade estimada]]*Tabela1143142022[[#This Row],[Estimativa de valor unitário2]]</f>
        <v>1100000</v>
      </c>
      <c r="G134" s="26" t="s">
        <v>84</v>
      </c>
      <c r="H134" s="66" t="s">
        <v>124</v>
      </c>
      <c r="I134" s="26" t="s">
        <v>108</v>
      </c>
      <c r="J134" s="27" t="s">
        <v>4</v>
      </c>
      <c r="K134" s="26" t="s">
        <v>232</v>
      </c>
      <c r="L134" s="27" t="s">
        <v>209</v>
      </c>
    </row>
    <row r="135" spans="1:12" s="1" customFormat="1" ht="33.75">
      <c r="A135" s="25" t="s">
        <v>3</v>
      </c>
      <c r="B135" s="30" t="s">
        <v>2</v>
      </c>
      <c r="C135" s="30" t="s">
        <v>29</v>
      </c>
      <c r="D135" s="32">
        <v>300</v>
      </c>
      <c r="E135" s="46">
        <v>80</v>
      </c>
      <c r="F135" s="15">
        <f>Tabela1143142022[[#This Row],[Quantidade estimada]]*Tabela1143142022[[#This Row],[Estimativa de valor unitário2]]</f>
        <v>24000</v>
      </c>
      <c r="G135" s="26" t="s">
        <v>84</v>
      </c>
      <c r="H135" s="67" t="s">
        <v>125</v>
      </c>
      <c r="I135" s="26" t="s">
        <v>105</v>
      </c>
      <c r="J135" s="26" t="s">
        <v>4</v>
      </c>
      <c r="K135" s="26" t="s">
        <v>232</v>
      </c>
      <c r="L135" s="27"/>
    </row>
    <row r="136" spans="1:12" s="1" customFormat="1" ht="33.75">
      <c r="A136" s="25" t="s">
        <v>3</v>
      </c>
      <c r="B136" s="64" t="s">
        <v>1</v>
      </c>
      <c r="C136" s="30" t="s">
        <v>29</v>
      </c>
      <c r="D136" s="32">
        <v>300</v>
      </c>
      <c r="E136" s="46">
        <v>80</v>
      </c>
      <c r="F136" s="15">
        <f>Tabela1143142022[[#This Row],[Quantidade estimada]]*Tabela1143142022[[#This Row],[Estimativa de valor unitário2]]</f>
        <v>24000</v>
      </c>
      <c r="G136" s="26" t="s">
        <v>84</v>
      </c>
      <c r="H136" s="67" t="s">
        <v>125</v>
      </c>
      <c r="I136" s="26" t="s">
        <v>105</v>
      </c>
      <c r="J136" s="26" t="s">
        <v>4</v>
      </c>
      <c r="K136" s="26" t="s">
        <v>232</v>
      </c>
      <c r="L136" s="27"/>
    </row>
    <row r="137" spans="1:12" s="1" customFormat="1" ht="33.75">
      <c r="A137" s="25" t="s">
        <v>3</v>
      </c>
      <c r="B137" s="30" t="s">
        <v>0</v>
      </c>
      <c r="C137" s="30" t="s">
        <v>27</v>
      </c>
      <c r="D137" s="32">
        <v>237211.66666666666</v>
      </c>
      <c r="E137" s="46">
        <v>3.6</v>
      </c>
      <c r="F137" s="15">
        <v>853962</v>
      </c>
      <c r="G137" s="26" t="s">
        <v>94</v>
      </c>
      <c r="H137" s="66" t="s">
        <v>75</v>
      </c>
      <c r="I137" s="26" t="s">
        <v>106</v>
      </c>
      <c r="J137" s="26" t="s">
        <v>4</v>
      </c>
      <c r="K137" s="26" t="s">
        <v>232</v>
      </c>
      <c r="L137" s="27" t="s">
        <v>244</v>
      </c>
    </row>
    <row r="138" spans="1:12" s="1" customFormat="1" ht="33.75">
      <c r="A138" s="25" t="s">
        <v>3</v>
      </c>
      <c r="B138" s="30" t="s">
        <v>53</v>
      </c>
      <c r="C138" s="31" t="s">
        <v>29</v>
      </c>
      <c r="D138" s="32">
        <v>1515</v>
      </c>
      <c r="E138" s="33">
        <v>232.11</v>
      </c>
      <c r="F138" s="15">
        <f>Tabela1143142022[[#This Row],[Estimativa de valor unitário2]]*Tabela1143142022[[#This Row],[Quantidade estimada]]</f>
        <v>351646.65</v>
      </c>
      <c r="G138" s="26" t="s">
        <v>84</v>
      </c>
      <c r="H138" s="26" t="s">
        <v>74</v>
      </c>
      <c r="I138" s="26" t="s">
        <v>106</v>
      </c>
      <c r="J138" s="26" t="s">
        <v>4</v>
      </c>
      <c r="K138" s="26" t="s">
        <v>232</v>
      </c>
      <c r="L138" s="65"/>
    </row>
    <row r="139" spans="1:12" s="1" customFormat="1" ht="33.75">
      <c r="A139" s="25" t="s">
        <v>3</v>
      </c>
      <c r="B139" s="26" t="s">
        <v>44</v>
      </c>
      <c r="C139" s="27" t="s">
        <v>29</v>
      </c>
      <c r="D139" s="28">
        <v>828.87018617699562</v>
      </c>
      <c r="E139" s="29">
        <v>78.42</v>
      </c>
      <c r="F139" s="15">
        <f>Tabela1143142022[[#This Row],[Estimativa de valor unitário2]]*Tabela1143142022[[#This Row],[Quantidade estimada]]</f>
        <v>65000</v>
      </c>
      <c r="G139" s="26" t="s">
        <v>84</v>
      </c>
      <c r="H139" s="45" t="s">
        <v>125</v>
      </c>
      <c r="I139" s="26" t="s">
        <v>106</v>
      </c>
      <c r="J139" s="26" t="s">
        <v>4</v>
      </c>
      <c r="K139" s="27" t="s">
        <v>232</v>
      </c>
      <c r="L139" s="27" t="s">
        <v>312</v>
      </c>
    </row>
    <row r="140" spans="1:12" s="1" customFormat="1" ht="33.75">
      <c r="A140" s="25" t="s">
        <v>3</v>
      </c>
      <c r="B140" s="30" t="s">
        <v>103</v>
      </c>
      <c r="C140" s="31" t="s">
        <v>29</v>
      </c>
      <c r="D140" s="32">
        <v>102830.34</v>
      </c>
      <c r="E140" s="33">
        <v>4.333333333333333</v>
      </c>
      <c r="F140" s="15">
        <v>444598.88</v>
      </c>
      <c r="G140" s="26" t="s">
        <v>94</v>
      </c>
      <c r="H140" s="45" t="s">
        <v>73</v>
      </c>
      <c r="I140" s="26" t="s">
        <v>106</v>
      </c>
      <c r="J140" s="26" t="s">
        <v>4</v>
      </c>
      <c r="K140" s="26" t="s">
        <v>232</v>
      </c>
      <c r="L140" s="27" t="s">
        <v>244</v>
      </c>
    </row>
    <row r="141" spans="1:12" s="1" customFormat="1" ht="33.75">
      <c r="A141" s="25" t="s">
        <v>3</v>
      </c>
      <c r="B141" s="30" t="s">
        <v>40</v>
      </c>
      <c r="C141" s="31" t="s">
        <v>27</v>
      </c>
      <c r="D141" s="32">
        <v>78000</v>
      </c>
      <c r="E141" s="33">
        <v>4.0740740740740744</v>
      </c>
      <c r="F141" s="15">
        <f>Tabela1143142022[[#This Row],[Quantidade estimada]]*Tabela1143142022[[#This Row],[Estimativa de valor unitário2]]</f>
        <v>317777.77777777781</v>
      </c>
      <c r="G141" s="26" t="s">
        <v>94</v>
      </c>
      <c r="H141" s="61" t="s">
        <v>75</v>
      </c>
      <c r="I141" s="26" t="s">
        <v>106</v>
      </c>
      <c r="J141" s="61" t="s">
        <v>4</v>
      </c>
      <c r="K141" s="26" t="s">
        <v>231</v>
      </c>
      <c r="L141" s="27"/>
    </row>
    <row r="142" spans="1:12" s="1" customFormat="1" ht="33.75">
      <c r="A142" s="25" t="s">
        <v>3</v>
      </c>
      <c r="B142" s="26" t="s">
        <v>46</v>
      </c>
      <c r="C142" s="27" t="s">
        <v>29</v>
      </c>
      <c r="D142" s="28">
        <v>1</v>
      </c>
      <c r="E142" s="29">
        <v>300000</v>
      </c>
      <c r="F142" s="14">
        <f>Tabela1143142022[[#This Row],[Quantidade estimada]]*Tabela1143142022[[#This Row],[Estimativa de valor unitário2]]</f>
        <v>300000</v>
      </c>
      <c r="G142" s="26" t="s">
        <v>94</v>
      </c>
      <c r="H142" s="26" t="s">
        <v>75</v>
      </c>
      <c r="I142" s="26" t="s">
        <v>105</v>
      </c>
      <c r="J142" s="26" t="s">
        <v>4</v>
      </c>
      <c r="K142" s="26" t="s">
        <v>232</v>
      </c>
      <c r="L142" s="27" t="s">
        <v>202</v>
      </c>
    </row>
    <row r="143" spans="1:12" s="1" customFormat="1" ht="33.75">
      <c r="A143" s="25" t="s">
        <v>3</v>
      </c>
      <c r="B143" s="26" t="s">
        <v>130</v>
      </c>
      <c r="C143" s="27" t="s">
        <v>29</v>
      </c>
      <c r="D143" s="28">
        <v>3</v>
      </c>
      <c r="E143" s="29">
        <v>2800</v>
      </c>
      <c r="F143" s="14">
        <f>Tabela1143142022[[#This Row],[Quantidade estimada]]*Tabela1143142022[[#This Row],[Estimativa de valor unitário2]]</f>
        <v>8400</v>
      </c>
      <c r="G143" s="26" t="s">
        <v>84</v>
      </c>
      <c r="H143" s="26" t="s">
        <v>75</v>
      </c>
      <c r="I143" s="26" t="s">
        <v>108</v>
      </c>
      <c r="J143" s="26" t="s">
        <v>4</v>
      </c>
      <c r="K143" s="26" t="s">
        <v>232</v>
      </c>
      <c r="L143" s="27" t="s">
        <v>132</v>
      </c>
    </row>
    <row r="144" spans="1:12" s="1" customFormat="1" ht="33.75">
      <c r="A144" s="25" t="s">
        <v>3</v>
      </c>
      <c r="B144" s="26" t="s">
        <v>59</v>
      </c>
      <c r="C144" s="27" t="s">
        <v>29</v>
      </c>
      <c r="D144" s="28">
        <v>2</v>
      </c>
      <c r="E144" s="29">
        <v>1139000</v>
      </c>
      <c r="F144" s="14">
        <f>Tabela1143142022[[#This Row],[Quantidade estimada]]*Tabela1143142022[[#This Row],[Estimativa de valor unitário2]]</f>
        <v>2278000</v>
      </c>
      <c r="G144" s="26" t="s">
        <v>84</v>
      </c>
      <c r="H144" s="35" t="s">
        <v>72</v>
      </c>
      <c r="I144" s="26" t="s">
        <v>108</v>
      </c>
      <c r="J144" s="26" t="s">
        <v>4</v>
      </c>
      <c r="K144" s="26" t="s">
        <v>232</v>
      </c>
      <c r="L144" s="27"/>
    </row>
    <row r="145" spans="1:12" s="1" customFormat="1" ht="12.7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</row>
    <row r="146" spans="1:12" s="1" customFormat="1" ht="33.950000000000003" customHeight="1">
      <c r="A146" s="68" t="s">
        <v>161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</row>
    <row r="147" spans="1:12" s="1" customFormat="1" ht="12.75" customHeight="1">
      <c r="A147" s="68" t="s">
        <v>162</v>
      </c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</row>
    <row r="148" spans="1:12" s="1" customFormat="1" ht="12.75" customHeight="1">
      <c r="A148" s="68" t="s">
        <v>163</v>
      </c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</row>
    <row r="149" spans="1:12" s="1" customFormat="1" ht="12.75" customHeight="1">
      <c r="A149" s="68" t="s">
        <v>164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</row>
    <row r="150" spans="1:12" s="1" customFormat="1" ht="12"/>
    <row r="151" spans="1:12" s="1" customFormat="1" ht="80.099999999999994" customHeight="1"/>
    <row r="152" spans="1:12" s="1" customFormat="1" ht="80.099999999999994" customHeight="1"/>
    <row r="153" spans="1:12" s="1" customFormat="1" ht="80.099999999999994" customHeight="1"/>
    <row r="154" spans="1:12" s="1" customFormat="1" ht="80.099999999999994" customHeight="1"/>
    <row r="155" spans="1:12" s="1" customFormat="1" ht="80.099999999999994" customHeight="1"/>
    <row r="156" spans="1:12" s="1" customFormat="1" ht="80.099999999999994" customHeight="1"/>
    <row r="157" spans="1:12" s="1" customFormat="1" ht="80.099999999999994" customHeight="1"/>
    <row r="158" spans="1:12" s="1" customFormat="1" ht="80.099999999999994" customHeight="1"/>
    <row r="159" spans="1:12" s="1" customFormat="1" ht="80.099999999999994" customHeight="1"/>
    <row r="160" spans="1:12" s="1" customFormat="1" ht="80.099999999999994" customHeight="1"/>
    <row r="161" s="1" customFormat="1" ht="80.099999999999994" customHeight="1"/>
    <row r="162" s="1" customFormat="1" ht="80.099999999999994" customHeight="1"/>
    <row r="163" s="1" customFormat="1" ht="80.099999999999994" customHeight="1"/>
    <row r="164" s="1" customFormat="1" ht="80.099999999999994" customHeight="1"/>
    <row r="165" s="1" customFormat="1" ht="80.099999999999994" customHeight="1"/>
    <row r="166" s="1" customFormat="1" ht="80.099999999999994" customHeight="1"/>
    <row r="167" s="1" customFormat="1" ht="80.099999999999994" customHeight="1"/>
    <row r="168" s="1" customFormat="1" ht="80.099999999999994" customHeight="1"/>
    <row r="169" s="1" customFormat="1" ht="80.099999999999994" customHeight="1"/>
    <row r="170" s="1" customFormat="1" ht="80.099999999999994" customHeight="1"/>
    <row r="171" s="1" customFormat="1" ht="80.099999999999994" customHeight="1"/>
    <row r="172" s="1" customFormat="1" ht="80.099999999999994" customHeight="1"/>
    <row r="173" s="1" customFormat="1" ht="80.099999999999994" customHeight="1"/>
    <row r="174" s="1" customFormat="1" ht="80.099999999999994" customHeight="1"/>
    <row r="175" s="1" customFormat="1" ht="80.099999999999994" customHeight="1"/>
    <row r="176" s="1" customFormat="1" ht="80.099999999999994" customHeight="1"/>
    <row r="177" spans="1:12" s="1" customFormat="1" ht="80.099999999999994" customHeight="1"/>
    <row r="178" spans="1:12" s="1" customFormat="1" ht="80.099999999999994" customHeight="1"/>
    <row r="179" spans="1:12" s="1" customFormat="1" ht="80.099999999999994" customHeight="1"/>
    <row r="180" spans="1:12" s="1" customFormat="1" ht="80.099999999999994" customHeight="1"/>
    <row r="181" spans="1:12" s="1" customFormat="1" ht="80.099999999999994" customHeight="1"/>
    <row r="182" spans="1:12" s="1" customFormat="1" ht="80.099999999999994" customHeight="1"/>
    <row r="183" spans="1:12" s="1" customFormat="1" ht="80.099999999999994" customHeight="1"/>
    <row r="184" spans="1:12" s="1" customFormat="1" ht="80.099999999999994" customHeight="1"/>
    <row r="185" spans="1:12" s="1" customFormat="1" ht="80.099999999999994" customHeight="1"/>
    <row r="186" spans="1:12" s="1" customFormat="1" ht="80.099999999999994" customHeight="1"/>
    <row r="187" spans="1:12" s="1" customFormat="1" ht="80.099999999999994" customHeight="1"/>
    <row r="188" spans="1:12" s="1" customFormat="1" ht="80.099999999999994" customHeight="1"/>
    <row r="189" spans="1:12" s="1" customFormat="1" ht="80.099999999999994" customHeight="1"/>
    <row r="190" spans="1:12" ht="80.09999999999999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80.09999999999999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80.09999999999999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80.09999999999999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80.09999999999999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80.09999999999999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80.09999999999999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80.09999999999999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80.09999999999999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80.09999999999999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80.09999999999999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80.09999999999999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80.09999999999999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80.09999999999999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80.09999999999999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80.09999999999999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80.09999999999999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80.09999999999999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80.09999999999999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80.09999999999999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80.09999999999999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80.09999999999999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80.09999999999999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80.09999999999999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80.09999999999999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80.09999999999999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80.09999999999999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80.09999999999999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80.099999999999994" customHeight="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11"/>
      <c r="L218" s="11"/>
    </row>
    <row r="219" spans="1:12" ht="80.099999999999994" customHeight="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11"/>
      <c r="L219" s="11"/>
    </row>
    <row r="220" spans="1:12" ht="80.099999999999994" customHeight="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11"/>
      <c r="L220" s="11"/>
    </row>
    <row r="221" spans="1:12" ht="80.099999999999994" customHeight="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11"/>
      <c r="L221" s="11"/>
    </row>
    <row r="222" spans="1:12" ht="80.099999999999994" customHeight="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11"/>
      <c r="L222" s="11"/>
    </row>
    <row r="223" spans="1:12" ht="80.099999999999994" customHeight="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11"/>
      <c r="L223" s="11"/>
    </row>
    <row r="224" spans="1:12" ht="80.099999999999994" customHeight="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11"/>
      <c r="L224" s="11"/>
    </row>
    <row r="225" spans="1:12" ht="80.099999999999994" customHeight="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11"/>
      <c r="L225" s="11"/>
    </row>
    <row r="226" spans="1:12" ht="80.099999999999994" customHeight="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11"/>
      <c r="L226" s="11"/>
    </row>
    <row r="227" spans="1:12" ht="80.099999999999994" customHeight="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11"/>
      <c r="L227" s="11"/>
    </row>
    <row r="228" spans="1:12" ht="80.099999999999994" customHeight="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11"/>
      <c r="L228" s="11"/>
    </row>
    <row r="229" spans="1:12" ht="80.099999999999994" customHeight="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11"/>
      <c r="L229" s="11"/>
    </row>
    <row r="230" spans="1:12" ht="80.099999999999994" customHeight="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11"/>
      <c r="L230" s="11"/>
    </row>
    <row r="231" spans="1:12" ht="80.099999999999994" customHeight="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11"/>
      <c r="L231" s="11"/>
    </row>
    <row r="232" spans="1:12" ht="80.099999999999994" customHeight="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11"/>
      <c r="L232" s="11"/>
    </row>
    <row r="233" spans="1:12" ht="80.099999999999994" customHeight="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11"/>
      <c r="L233" s="11"/>
    </row>
    <row r="234" spans="1:12" ht="80.099999999999994" customHeight="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11"/>
      <c r="L234" s="11"/>
    </row>
    <row r="235" spans="1:12" ht="80.099999999999994" customHeight="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11"/>
      <c r="L235" s="11"/>
    </row>
    <row r="236" spans="1:12" ht="80.099999999999994" customHeight="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11"/>
      <c r="L236" s="11"/>
    </row>
    <row r="237" spans="1:12" ht="80.099999999999994" customHeight="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11"/>
      <c r="L237" s="11"/>
    </row>
    <row r="238" spans="1:12" ht="80.099999999999994" customHeight="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11"/>
      <c r="L238" s="11"/>
    </row>
    <row r="239" spans="1:12" ht="80.099999999999994" customHeight="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11"/>
      <c r="L239" s="11"/>
    </row>
    <row r="240" spans="1:12" ht="80.099999999999994" customHeight="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11"/>
      <c r="L240" s="11"/>
    </row>
    <row r="241" spans="1:12" ht="80.099999999999994" customHeight="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11"/>
      <c r="L241" s="11"/>
    </row>
    <row r="242" spans="1:12" ht="80.099999999999994" customHeight="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11"/>
      <c r="L242" s="11"/>
    </row>
    <row r="243" spans="1:12" ht="80.099999999999994" customHeight="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11"/>
      <c r="L243" s="11"/>
    </row>
    <row r="244" spans="1:12" ht="80.099999999999994" customHeight="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11"/>
      <c r="L244" s="11"/>
    </row>
    <row r="245" spans="1:12" ht="80.099999999999994" customHeight="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11"/>
      <c r="L245" s="11"/>
    </row>
    <row r="246" spans="1:12" ht="80.099999999999994" customHeight="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11"/>
      <c r="L246" s="11"/>
    </row>
    <row r="247" spans="1:12" ht="80.099999999999994" customHeight="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11"/>
      <c r="L247" s="11"/>
    </row>
    <row r="248" spans="1:12" ht="80.099999999999994" customHeight="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11"/>
      <c r="L248" s="11"/>
    </row>
    <row r="249" spans="1:12" ht="80.099999999999994" customHeight="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11"/>
      <c r="L249" s="11"/>
    </row>
    <row r="250" spans="1:12" ht="80.099999999999994" customHeight="1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11"/>
      <c r="L250" s="11"/>
    </row>
    <row r="251" spans="1:12" ht="80.099999999999994" customHeight="1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11"/>
      <c r="L251" s="11"/>
    </row>
    <row r="252" spans="1:12" ht="80.099999999999994" customHeight="1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11"/>
      <c r="L252" s="11"/>
    </row>
    <row r="253" spans="1:12" ht="80.099999999999994" customHeight="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11"/>
      <c r="L253" s="11"/>
    </row>
    <row r="254" spans="1:12" ht="80.099999999999994" customHeight="1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11"/>
      <c r="L254" s="11"/>
    </row>
    <row r="255" spans="1:12" ht="80.099999999999994" customHeight="1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11"/>
      <c r="L255" s="11"/>
    </row>
    <row r="256" spans="1:12" ht="80.099999999999994" customHeight="1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11"/>
      <c r="L256" s="11"/>
    </row>
    <row r="257" spans="1:12" ht="80.099999999999994" customHeight="1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11"/>
      <c r="L257" s="11"/>
    </row>
    <row r="258" spans="1:12" ht="80.099999999999994" customHeight="1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11"/>
      <c r="L258" s="11"/>
    </row>
    <row r="259" spans="1:12" ht="80.099999999999994" customHeight="1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11"/>
      <c r="L259" s="11"/>
    </row>
    <row r="260" spans="1:12" ht="80.099999999999994" customHeight="1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11"/>
      <c r="L260" s="11"/>
    </row>
  </sheetData>
  <sheetProtection sheet="1" objects="1" scenarios="1" sort="0" autoFilter="0"/>
  <mergeCells count="9">
    <mergeCell ref="A149:L149"/>
    <mergeCell ref="A148:L148"/>
    <mergeCell ref="A146:L146"/>
    <mergeCell ref="A1:L1"/>
    <mergeCell ref="A2:L2"/>
    <mergeCell ref="A145:L145"/>
    <mergeCell ref="A147:L147"/>
    <mergeCell ref="A3:G3"/>
    <mergeCell ref="J3:K3"/>
  </mergeCells>
  <phoneticPr fontId="12" type="noConversion"/>
  <conditionalFormatting sqref="E45:E47">
    <cfRule type="containsText" dxfId="7" priority="36" operator="containsText" text="3 - Baixo">
      <formula>NOT(ISERROR(SEARCH("3 - Baixo",E45)))</formula>
    </cfRule>
    <cfRule type="containsText" dxfId="6" priority="37" operator="containsText" text="1 - Alto">
      <formula>NOT(ISERROR(SEARCH("1 - Alto",E45)))</formula>
    </cfRule>
    <cfRule type="containsText" dxfId="5" priority="38" operator="containsText" text="2 - Médio">
      <formula>NOT(ISERROR(SEARCH("2 - Médio",E45)))</formula>
    </cfRule>
  </conditionalFormatting>
  <conditionalFormatting sqref="I4:I144 E151:F217">
    <cfRule type="containsText" dxfId="4" priority="94" operator="containsText" text="3 - Baixo">
      <formula>NOT(ISERROR(SEARCH("3 - Baixo",E4)))</formula>
    </cfRule>
    <cfRule type="containsText" dxfId="3" priority="95" operator="containsText" text="1 - Alto">
      <formula>NOT(ISERROR(SEARCH("1 - Alto",E4)))</formula>
    </cfRule>
    <cfRule type="containsText" dxfId="2" priority="96" operator="containsText" text="2 - Médio">
      <formula>NOT(ISERROR(SEARCH("2 - Médio",E4)))</formula>
    </cfRule>
  </conditionalFormatting>
  <conditionalFormatting sqref="I11:I12">
    <cfRule type="containsText" dxfId="1" priority="1" operator="containsText" text="1 - Alto">
      <formula>NOT(ISERROR(SEARCH("1 - Alto",I11)))</formula>
    </cfRule>
    <cfRule type="containsText" dxfId="0" priority="2" operator="containsText" text="2 - Médio">
      <formula>NOT(ISERROR(SEARCH("2 - Médio",I11)))</formula>
    </cfRule>
  </conditionalFormatting>
  <dataValidations count="3">
    <dataValidation type="list" allowBlank="1" showInputMessage="1" showErrorMessage="1" sqref="G134:G137 G127 G130:G132 J88 G47 G97 J85:J86 J81:J83 J79 G41:G43 J93:J94 G62:G83" xr:uid="{0A449FFE-47F1-4290-80F0-A39C091767E8}">
      <formula1>#REF!</formula1>
    </dataValidation>
    <dataValidation type="list" allowBlank="1" showInputMessage="1" showErrorMessage="1" sqref="A151:A1048576 A1:A4" xr:uid="{6EC82F3F-2B25-45B7-820B-362E7D3E5AC8}">
      <formula1>"DLOG2-DEAO"</formula1>
    </dataValidation>
    <dataValidation type="list" allowBlank="1" showInputMessage="1" showErrorMessage="1" sqref="G48:G50 G52:G61" xr:uid="{6B0124F7-91F6-4731-9D83-5DECD46E7A3A}">
      <formula1>"Novo"</formula1>
    </dataValidation>
  </dataValidations>
  <pageMargins left="0.25" right="0.25" top="0.75" bottom="0.75" header="0.3" footer="0.3"/>
  <pageSetup paperSize="9" scale="62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PCA25.PUB</vt:lpstr>
      <vt:lpstr>PCA25.PUB!Area_de_impressao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ROMULO CARLOS TORRES COSTA</dc:creator>
  <cp:lastModifiedBy>LIVIA DA SILVA NETTO MARTINELLI</cp:lastModifiedBy>
  <cp:lastPrinted>2025-03-20T19:34:57Z</cp:lastPrinted>
  <dcterms:created xsi:type="dcterms:W3CDTF">2015-06-05T18:19:34Z</dcterms:created>
  <dcterms:modified xsi:type="dcterms:W3CDTF">2025-11-26T13:05:45Z</dcterms:modified>
</cp:coreProperties>
</file>