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pm.es.gov.br.local\fs\EMG\EMG4\24 - Plano de Contratações Anual - PCA\2026\4. PCA para PUBLICAÇÃO\"/>
    </mc:Choice>
  </mc:AlternateContent>
  <xr:revisionPtr revIDLastSave="0" documentId="13_ncr:1_{71BAAB9A-5876-428C-B816-8E27006A25A8}" xr6:coauthVersionLast="47" xr6:coauthVersionMax="47" xr10:uidLastSave="{00000000-0000-0000-0000-000000000000}"/>
  <workbookProtection workbookAlgorithmName="SHA-512" workbookHashValue="YfBoXRgD/SHNNq+l7pxqIfjouvZtsz4pr44wuR0vDaA30s9fw89lyrpJxCnMDrxT+aBrSaF3CV/ZEUX8GWMtag==" workbookSaltValue="Cl5pEHUAuMJc9dLh7Mu0Zg==" workbookSpinCount="100000" lockStructure="1"/>
  <bookViews>
    <workbookView xWindow="-120" yWindow="-120" windowWidth="29040" windowHeight="15720" xr2:uid="{00000000-000D-0000-FFFF-FFFF00000000}"/>
  </bookViews>
  <sheets>
    <sheet name="LOA 2026" sheetId="22" r:id="rId1"/>
    <sheet name="Planilha2" sheetId="32" state="hidden" r:id="rId2"/>
    <sheet name="Planilha1" sheetId="20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2" l="1"/>
  <c r="F49" i="22"/>
  <c r="F128" i="22"/>
  <c r="F123" i="22"/>
  <c r="F124" i="22"/>
  <c r="F21" i="22"/>
  <c r="F79" i="22"/>
  <c r="F80" i="22"/>
  <c r="F86" i="22"/>
  <c r="F98" i="22" l="1"/>
  <c r="F83" i="22"/>
  <c r="F52" i="22"/>
  <c r="F51" i="22"/>
  <c r="F60" i="22"/>
  <c r="F13" i="22"/>
  <c r="F64" i="22"/>
  <c r="F107" i="22"/>
  <c r="F56" i="22"/>
  <c r="F54" i="22"/>
  <c r="F62" i="22" l="1"/>
  <c r="F93" i="22"/>
  <c r="F59" i="22"/>
  <c r="F58" i="22"/>
  <c r="F91" i="22"/>
  <c r="F35" i="22"/>
  <c r="E94" i="22"/>
  <c r="M1" i="22"/>
  <c r="M2" i="22"/>
  <c r="F20" i="22" l="1"/>
  <c r="F5" i="22"/>
  <c r="F12" i="22"/>
  <c r="F17" i="22"/>
  <c r="F15" i="22"/>
  <c r="F16" i="22"/>
  <c r="F14" i="22"/>
  <c r="F18" i="22"/>
  <c r="F19" i="22"/>
  <c r="F22" i="22"/>
  <c r="F23" i="22"/>
  <c r="F95" i="22"/>
  <c r="F24" i="22"/>
  <c r="F27" i="22"/>
  <c r="F25" i="22"/>
  <c r="F26" i="22"/>
  <c r="F30" i="22"/>
  <c r="F31" i="22"/>
  <c r="F32" i="22"/>
  <c r="F7" i="22"/>
  <c r="F6" i="22"/>
  <c r="F33" i="22"/>
  <c r="F34" i="22"/>
  <c r="F36" i="22"/>
  <c r="F37" i="22"/>
  <c r="F38" i="22"/>
  <c r="F39" i="22"/>
  <c r="F40" i="22"/>
  <c r="F41" i="22"/>
  <c r="F42" i="22"/>
  <c r="F44" i="22"/>
  <c r="F45" i="22"/>
  <c r="F46" i="22"/>
  <c r="F47" i="22"/>
  <c r="F48" i="22"/>
  <c r="F43" i="22"/>
  <c r="F50" i="22"/>
  <c r="F57" i="22"/>
  <c r="F53" i="22"/>
  <c r="F55" i="22"/>
  <c r="F61" i="22"/>
  <c r="F65" i="22"/>
  <c r="F66" i="22"/>
  <c r="F73" i="22"/>
  <c r="F67" i="22"/>
  <c r="F74" i="22"/>
  <c r="F71" i="22"/>
  <c r="F68" i="22"/>
  <c r="F63" i="22"/>
  <c r="F70" i="22"/>
  <c r="F69" i="22"/>
  <c r="F72" i="22"/>
  <c r="F75" i="22"/>
  <c r="F76" i="22"/>
  <c r="F77" i="22"/>
  <c r="F78" i="22"/>
  <c r="F82" i="22"/>
  <c r="F81" i="22"/>
  <c r="F90" i="22"/>
  <c r="F87" i="22"/>
  <c r="F84" i="22"/>
  <c r="F85" i="22"/>
  <c r="F88" i="22"/>
  <c r="F89" i="22"/>
  <c r="F92" i="22"/>
  <c r="F96" i="22"/>
  <c r="F97" i="22"/>
  <c r="F106" i="22"/>
  <c r="F108" i="22"/>
  <c r="F103" i="22"/>
  <c r="F109" i="22"/>
  <c r="F117" i="22"/>
  <c r="F113" i="22"/>
  <c r="F99" i="22"/>
  <c r="F102" i="22"/>
  <c r="F105" i="22"/>
  <c r="F100" i="22"/>
  <c r="F101" i="22"/>
  <c r="F110" i="22"/>
  <c r="F104" i="22"/>
  <c r="F115" i="22"/>
  <c r="F119" i="22"/>
  <c r="F111" i="22"/>
  <c r="F112" i="22"/>
  <c r="F120" i="22"/>
  <c r="F116" i="22"/>
  <c r="F122" i="22"/>
  <c r="F114" i="22"/>
  <c r="F118" i="22"/>
  <c r="F121" i="22"/>
  <c r="F127" i="22"/>
  <c r="F125" i="22"/>
  <c r="F129" i="22"/>
  <c r="F126" i="22"/>
  <c r="F130" i="22"/>
  <c r="F132" i="22"/>
  <c r="F131" i="22"/>
  <c r="F133" i="22"/>
  <c r="F137" i="22"/>
  <c r="F136" i="22"/>
  <c r="F134" i="22"/>
  <c r="F135" i="22"/>
  <c r="F139" i="22"/>
  <c r="F138" i="22"/>
  <c r="F140" i="22"/>
</calcChain>
</file>

<file path=xl/sharedStrings.xml><?xml version="1.0" encoding="utf-8"?>
<sst xmlns="http://schemas.openxmlformats.org/spreadsheetml/2006/main" count="1205" uniqueCount="248">
  <si>
    <t>RPMont</t>
  </si>
  <si>
    <t>DRH</t>
  </si>
  <si>
    <t>DAF</t>
  </si>
  <si>
    <t>BME</t>
  </si>
  <si>
    <t>DDHPC</t>
  </si>
  <si>
    <t>DE</t>
  </si>
  <si>
    <t>DTIC</t>
  </si>
  <si>
    <t>DINT</t>
  </si>
  <si>
    <t>CPL</t>
  </si>
  <si>
    <t>BAC</t>
  </si>
  <si>
    <t>Kg</t>
  </si>
  <si>
    <t>KwH</t>
  </si>
  <si>
    <t>1 - Novo</t>
  </si>
  <si>
    <t>ASCOM</t>
  </si>
  <si>
    <t>Corregedoria</t>
  </si>
  <si>
    <t>Servidor/dia</t>
  </si>
  <si>
    <t>Litros</t>
  </si>
  <si>
    <t>Unidade</t>
  </si>
  <si>
    <t>DLOG-3</t>
  </si>
  <si>
    <t>DLOG-4</t>
  </si>
  <si>
    <t>Contrato/ano</t>
  </si>
  <si>
    <t>3 - Em andamento</t>
  </si>
  <si>
    <t>Ano</t>
  </si>
  <si>
    <t>Mês</t>
  </si>
  <si>
    <t>Aj Geral</t>
  </si>
  <si>
    <t>DLOG-2 / DEAO</t>
  </si>
  <si>
    <t>DLOG-2 / DCI</t>
  </si>
  <si>
    <t>2 - Prorrogação</t>
  </si>
  <si>
    <t>Prorrogado</t>
  </si>
  <si>
    <t>Em andamento</t>
  </si>
  <si>
    <t>Contrato de fornecimento de alimentação para os internos/presos da justiça custodiados no Presídio Militar da PMES</t>
  </si>
  <si>
    <t>Água e Esgoto</t>
  </si>
  <si>
    <t>Energia Elétrica</t>
  </si>
  <si>
    <t>Taxa Condomínio</t>
  </si>
  <si>
    <t>Taxa de Marinha DPM da Vila Rubim</t>
  </si>
  <si>
    <t>Seguro Predial da 3ª Cia do 7º BPM</t>
  </si>
  <si>
    <t>Locação de imóvel para abrigar a Sede do 2º CPOR</t>
  </si>
  <si>
    <t>Locação de imóvel para abrigar o 2º Pel da 2ª Cia Ind</t>
  </si>
  <si>
    <t>Locação de imóvel para abrigar a  sede do BPTran</t>
  </si>
  <si>
    <t xml:space="preserve">Locação de imóvel para abrigar a  sede da 17ª Cia Ind </t>
  </si>
  <si>
    <t>Registro de diplomas de gradução e pós-Graduação.</t>
  </si>
  <si>
    <t>Contratação de serviço de emissão e registro de diplomas digitais para a APM/ES.</t>
  </si>
  <si>
    <t>Construção da nova sede do 4º BPM</t>
  </si>
  <si>
    <t>Construção das novas salas de aula da APM</t>
  </si>
  <si>
    <t>Construção da sede da Cia Ind de Santa Maria de Jetibá</t>
  </si>
  <si>
    <t>Construção da nova sede do 6º BPM</t>
  </si>
  <si>
    <t>CONTRATAÇÃO PARA FORNECIMENTO DE SERRAGEM TIPO MARAVALHA PARA CAMA DE EQUINOS</t>
  </si>
  <si>
    <t>CONTRATAÇÃO DE SERVIÇO CLÍNICO E CIRURGICO EMERGENCIAL PARA OS EQUINOS DO RPMONT</t>
  </si>
  <si>
    <t>Baterias para Aeronaves Não Tripuladas (drones)</t>
  </si>
  <si>
    <t>Serviço de manutenção preventiva e corretiva para os drones da PMES</t>
  </si>
  <si>
    <t>CPOE</t>
  </si>
  <si>
    <t>Manutenção do Sistema de Radiocomunicação e Transceptores</t>
  </si>
  <si>
    <t>Prestação de Serviços de Telefonia Fixa</t>
  </si>
  <si>
    <t xml:space="preserve">Prestação de Serviços de Telefonia Móvel </t>
  </si>
  <si>
    <t>Prestação de Serviço de Suporte Técnico e Manutenção em Consoles de desapacho e PABX</t>
  </si>
  <si>
    <t>Firewall de próxima geração para segurança e monitoramento de rede e Gerência centralizada</t>
  </si>
  <si>
    <t>Multifuncionais</t>
  </si>
  <si>
    <t>Switchs gerenciaveis e licenciamento</t>
  </si>
  <si>
    <t>No-Break para datacenter</t>
  </si>
  <si>
    <t>Solução de segurança e monitoramento para estações de trabalho, servidores e ambiente de rede.</t>
  </si>
  <si>
    <t xml:space="preserve">Video Wall de Led 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</si>
  <si>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</si>
  <si>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</si>
  <si>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</si>
  <si>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</si>
  <si>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</si>
  <si>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Material para manutenção e reposição de CFTV</t>
  </si>
  <si>
    <t>PLACAS DE HOMENAGEM E HONRARIA</t>
  </si>
  <si>
    <t>MATERIAL GRÁFICO</t>
  </si>
  <si>
    <t>Armamento de Porte (Pistola)</t>
  </si>
  <si>
    <t>Armamento Portátil</t>
  </si>
  <si>
    <t>Armamento Portátil (Fuzil de Precisão)</t>
  </si>
  <si>
    <t>Munições Letais</t>
  </si>
  <si>
    <t>Equipamento de Proteção Individual - Bastão Retrátil</t>
  </si>
  <si>
    <t>Equipamento de Proteção e Segurança - Cinto de Guarnição Completo</t>
  </si>
  <si>
    <t>Optrônicos e Dispositivos Táticos</t>
  </si>
  <si>
    <t>Mochilas Táticas</t>
  </si>
  <si>
    <t xml:space="preserve">Kit APH </t>
  </si>
  <si>
    <t>Contratação de Serviços Veterinários Eletivos</t>
  </si>
  <si>
    <t>Contratação de Serviços de Exames Laboratoriais para os Cães da PMES</t>
  </si>
  <si>
    <t>Contratação de Serviços Veterinários Emergenciais e de Imunização</t>
  </si>
  <si>
    <t>Canis Modulares</t>
  </si>
  <si>
    <t>Serviço de gerenciamento do abastecimento
da frota veicular da PMES.</t>
  </si>
  <si>
    <t>Serviço de gerenciamento da manutenção da
frota veicular da PMES.</t>
  </si>
  <si>
    <t>Programa Power BI  (business intelligence)</t>
  </si>
  <si>
    <t>Contratação da EBTC para prestação de serviço de coleta, transporte, entrega de correspondência agrupada em âmbito nacional</t>
  </si>
  <si>
    <t>unidade</t>
  </si>
  <si>
    <t>Gêneros de alimentação                                                    (Café, açúcar, adoçante)</t>
  </si>
  <si>
    <t>Material de copa e cozinha</t>
  </si>
  <si>
    <t xml:space="preserve">Material de limpeza e produção de higienização </t>
  </si>
  <si>
    <t>Material para manutenção de bens móveis  (Elementos filtrantes, kit GLP, suporte televisão)</t>
  </si>
  <si>
    <t>Material de expediente</t>
  </si>
  <si>
    <t>Material gráfico                                                                     (Pastas, Fichas)</t>
  </si>
  <si>
    <t>Material de Manobra e Patrulhamento                                  (Insumos do Método Giraldi)</t>
  </si>
  <si>
    <t>Material de Consumo para instrumentos musicais (CMUS) bocais, palhetas, peças de reposição para instrumentos, pedestais para partituras (CMUS)</t>
  </si>
  <si>
    <t>JOSÉ LUIZ FERREIRA FELIPE DA SILVA</t>
  </si>
  <si>
    <t>GABRIELA CALLEGARI CARNEIRO</t>
  </si>
  <si>
    <t>CMus</t>
  </si>
  <si>
    <t>Publicação de matérias legais em jornal de grande circulação. Unidade de Fornecimento: "CM/COLUNA" (Diário Oficial)</t>
  </si>
  <si>
    <t>4.4.90.52</t>
  </si>
  <si>
    <t>3.3.90.39</t>
  </si>
  <si>
    <t>3.3.90.40</t>
  </si>
  <si>
    <t>3.3.90.30</t>
  </si>
  <si>
    <t>3.3.90.32</t>
  </si>
  <si>
    <t>3.3.90.31</t>
  </si>
  <si>
    <t>4.4.90.51</t>
  </si>
  <si>
    <t>3.3.90.47</t>
  </si>
  <si>
    <t>3.3.90.33</t>
  </si>
  <si>
    <t>3.3.90.37</t>
  </si>
  <si>
    <t>3.3.90.49</t>
  </si>
  <si>
    <t>4 - Não se aplica</t>
  </si>
  <si>
    <t>Construção da 18ª Cia Ind (Jaguaré)</t>
  </si>
  <si>
    <t>Contratos de prestação de serviços de limpeza, conservação e manutenção predial (nº 37-2023 / nº 38-2023)</t>
  </si>
  <si>
    <t>Instrumentos de Menor Potencial Ofensivo (Espargidor)</t>
  </si>
  <si>
    <t>Licença Eletrônica de Software ADOBE Premiere</t>
  </si>
  <si>
    <t>Computadores com 2 monitores</t>
  </si>
  <si>
    <t>Concurso público (CFO)</t>
  </si>
  <si>
    <t>Concursos público (CFSd)</t>
  </si>
  <si>
    <t>Concurso público (CHS)</t>
  </si>
  <si>
    <t>CAIXA (TRONCO) DE CONTENÇÃO PARA EQUINOS</t>
  </si>
  <si>
    <t>Munições de Elastômero (impacto controlado)</t>
  </si>
  <si>
    <t>Munições Químicas (Granadas)</t>
  </si>
  <si>
    <t>Projetor multimídia</t>
  </si>
  <si>
    <t>Reforma do 3º BPM (Alegre)</t>
  </si>
  <si>
    <t>Celulares Smartphones</t>
  </si>
  <si>
    <t>Tablets</t>
  </si>
  <si>
    <t>Feno para alimentação dos equinos</t>
  </si>
  <si>
    <t>Equipamentos laboratoriais para o RPMont</t>
  </si>
  <si>
    <t>CONJUNTO IMPERMEÁVEL DE BLUSA E CALÇA COM FAIXAS REFLETIVAS</t>
  </si>
  <si>
    <t>EQUIPAMENTOS DE REABILITAÇÃO VETERINARIA (OZONIOTERAPIA E LASERTERAPIA)</t>
  </si>
  <si>
    <t>Fármacos para os Semoventes Caninos da PMES</t>
  </si>
  <si>
    <t>MAQUINA  DE GELO PROFISSIONAL  PARA CRIOTERAPIA EM EQUINOS</t>
  </si>
  <si>
    <t>Materiais e Equipamentos para Adestramento e Operações com Cães</t>
  </si>
  <si>
    <t>MATERIAIS PEDAGÓGICOS PARA A EQUOTERAPIA</t>
  </si>
  <si>
    <t>Ração para os Semoventes Caninos da PMES</t>
  </si>
  <si>
    <t xml:space="preserve">Radiocomunicadores </t>
  </si>
  <si>
    <t>REDONDEL PARA ADESTRAMENTO DE EQUINOS</t>
  </si>
  <si>
    <t>SELAS PARA AS ATIVIDADES DE POLICIAMENTO MONTADO REALIZADAS PELO RPMONT</t>
  </si>
  <si>
    <t>Locação do imóvel para abrigar a  DLog4 (DMPM)</t>
  </si>
  <si>
    <t>Cães para a PMES</t>
  </si>
  <si>
    <t>Capacete de policiamento ostensivo montado</t>
  </si>
  <si>
    <t>Ração e sal mineral para equinos</t>
  </si>
  <si>
    <t>Bota de equitação</t>
  </si>
  <si>
    <t>Prestação de serviço de realização de exames laboratoriais de mormo e AIE para equinos</t>
  </si>
  <si>
    <t>O Vale Transporte utilizado na localidade em que o servidor atua, exclusivamente para o deslocamento da residência ao trabalho e seu retorno</t>
  </si>
  <si>
    <t>Material de acondicionamento: Envelopes plásticos de segurança e fechadura biométrica</t>
  </si>
  <si>
    <t>Material educativo e esportivo</t>
  </si>
  <si>
    <t>CLASSIFICAÇÃO</t>
  </si>
  <si>
    <t>LOA 2026</t>
  </si>
  <si>
    <t>CAP QOCPM Paulo Sergio Rocha Gomes</t>
  </si>
  <si>
    <t>Acesso a um serviço de consulta em bases de dados de pessoas físicas e jurídicas deve atender a todas as agências do SIPOM distribuídas pelas Unidades Operacionais da PMES</t>
  </si>
  <si>
    <t>Não priorizado</t>
  </si>
  <si>
    <t>Diário Oficial</t>
  </si>
  <si>
    <t>3.3.91.39</t>
  </si>
  <si>
    <t>Rótulos de Linha</t>
  </si>
  <si>
    <t>Total Geral</t>
  </si>
  <si>
    <t>Rótulos de Coluna</t>
  </si>
  <si>
    <t>GND</t>
  </si>
  <si>
    <t>Custeio</t>
  </si>
  <si>
    <t>Investimento</t>
  </si>
  <si>
    <t>Sistema de gestão de operações com aeronaves não tripuladas</t>
  </si>
  <si>
    <t>Toxicológico</t>
  </si>
  <si>
    <t>Repetidora de radiocomunicação</t>
  </si>
  <si>
    <t>Gabinetes Outdoor Antivandalismo 24U</t>
  </si>
  <si>
    <t>Prestação de Serviço de Suporte Técnico e Manutenção de PABX</t>
  </si>
  <si>
    <t>PASSAGENS AÉREAS</t>
  </si>
  <si>
    <t>APM</t>
  </si>
  <si>
    <t>Exoesqueleto</t>
  </si>
  <si>
    <t>Reforma de ampliação do stand de tiros da PMES</t>
  </si>
  <si>
    <t>Material permanente para TFM da APM</t>
  </si>
  <si>
    <t>Material de custeio para TFM da APM</t>
  </si>
  <si>
    <t>CAP QOCPM Marcelo Maciel Pain Filho</t>
  </si>
  <si>
    <t>Serviço de manuntenção anual dos  extintores de incência do BME</t>
  </si>
  <si>
    <t>POLÍCIA MILITAR DO ESPÍRITO SANTO</t>
  </si>
  <si>
    <t>PLANO DE CONTRATAÇÕES ANUAL - 2026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</si>
  <si>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007-R, de 23 de abril de 2025.</t>
  </si>
  <si>
    <t>Última atualização em:</t>
  </si>
  <si>
    <t>Observações</t>
  </si>
  <si>
    <t>Classificação orçamentária</t>
  </si>
  <si>
    <t>Prazo</t>
  </si>
  <si>
    <t>Tipo de contratação</t>
  </si>
  <si>
    <t xml:space="preserve">Estimativa preliminar de valor </t>
  </si>
  <si>
    <t>Valor unitário (estimado)</t>
  </si>
  <si>
    <t>Setor demandante</t>
  </si>
  <si>
    <t>Objeto</t>
  </si>
  <si>
    <t>Unidade de medida</t>
  </si>
  <si>
    <t>Qntd estimada</t>
  </si>
  <si>
    <t>Agente de contratação</t>
  </si>
  <si>
    <t xml:space="preserve">Soma de Estimativa preliminar de valor </t>
  </si>
  <si>
    <r>
      <t>Metros</t>
    </r>
    <r>
      <rPr>
        <vertAlign val="superscript"/>
        <sz val="8"/>
        <rFont val="Arial"/>
        <family val="2"/>
      </rPr>
      <t>3</t>
    </r>
  </si>
  <si>
    <t>Pagamentos de boleto de Anotação/Registro de Responsabilidade Técnica do CREA-ES e CAU-ES</t>
  </si>
  <si>
    <r>
      <t>Custeio discricionário</t>
    </r>
    <r>
      <rPr>
        <b/>
        <vertAlign val="superscript"/>
        <sz val="12"/>
        <color theme="0"/>
        <rFont val="Arial Black"/>
        <family val="2"/>
      </rPr>
      <t>1</t>
    </r>
  </si>
  <si>
    <t>OBSERVAÇÕES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</si>
  <si>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Orçamento disponibilizado, excluindo quaisquer valore relacionados à folha</t>
    </r>
  </si>
  <si>
    <t>Previsão em 2026 mediante recurso proveniente do convênio com o DETRAN</t>
  </si>
  <si>
    <t>ORIGEM DO RECURSO</t>
  </si>
  <si>
    <t>RECURSO</t>
  </si>
  <si>
    <t>CONV. DETRAN</t>
  </si>
  <si>
    <t>DF</t>
  </si>
  <si>
    <t>Suprimento de fundos</t>
  </si>
  <si>
    <t>Prestação de serviços administrativos e de suporte de nível operacional – Empresa MGS</t>
  </si>
  <si>
    <t>Material de manutenção predial</t>
  </si>
  <si>
    <t>Serviço de manutenção predial</t>
  </si>
  <si>
    <t>Veículo SUV Blindado</t>
  </si>
  <si>
    <t>Demanda incluída conforme solicitação e-Docs 2026-M95HFB</t>
  </si>
  <si>
    <t>Demanda incluída para alinhamento à LOA 2026</t>
  </si>
  <si>
    <t>Valor alterado para alinhamento à LOA 2026</t>
  </si>
  <si>
    <t>“Construção da nova sede da 3ª Cia do 8º BPM (Pancas-ES)</t>
  </si>
  <si>
    <t>Demanda incluída vide edocs 2026-8HQ3BW</t>
  </si>
  <si>
    <t>Uniformes, tecidos e aviamentos</t>
  </si>
  <si>
    <t>Demanda incluída vide edocs 2026-DKQCFV</t>
  </si>
  <si>
    <t>Valor alterado vide 2026-DKQCFV</t>
  </si>
  <si>
    <t>Demanda incluída vide 2026-FD5CP3</t>
  </si>
  <si>
    <t>Proteção Plástica para cédulas de identidade funcional policial militar</t>
  </si>
  <si>
    <t xml:space="preserve">Demanda incluída vide 2026-958B6L </t>
  </si>
  <si>
    <t>Material de proteção e segurança (Protetor solar)</t>
  </si>
  <si>
    <t>Aquisição de Equipamentos de Proteção Individual – EPI’s</t>
  </si>
  <si>
    <t>Aquisição de Colchões</t>
  </si>
  <si>
    <t>Aquisição de Sinalização e Logística</t>
  </si>
  <si>
    <t>Material de processamento de dados (Insumos de informática)</t>
  </si>
  <si>
    <t xml:space="preserve">Valor alterado vide 2026-958B6L </t>
  </si>
  <si>
    <t>BPTRAN</t>
  </si>
  <si>
    <t>Demanda incluída vide 2026-47V8Z0</t>
  </si>
  <si>
    <t>Serviço de manutenção e aferição/calibração de etilômetros ativos e passivos da PMES</t>
  </si>
  <si>
    <t>Valor alterado vide 2026-NM8L9Z</t>
  </si>
  <si>
    <t>Medicamentos e materiais para uso veterinário em equinos</t>
  </si>
  <si>
    <t>Materiais para ferrageamento de equinos</t>
  </si>
  <si>
    <t>01//2026</t>
  </si>
  <si>
    <t>Demanda inserida mediante solicitação vide 2026-NM8L9Z</t>
  </si>
  <si>
    <t>Taxas e despesas cartorárias</t>
  </si>
  <si>
    <t>Locação de imóvel para abrigar a sede da 14ª Cia Ind</t>
  </si>
  <si>
    <t>Demanda incluída conforme solicitação  e-Docs 2026-X86ZLR</t>
  </si>
  <si>
    <t>Aquisição de Bandeiras</t>
  </si>
  <si>
    <t>Aquisição de tapete tipo capachos intitucionais</t>
  </si>
  <si>
    <t xml:space="preserve">Valor alterado mediante solicitação do setor, e-Docs 2026-0TDX9D </t>
  </si>
  <si>
    <t xml:space="preserve">Valor alterado conforme e-Docs 2026-XBRDSL </t>
  </si>
  <si>
    <t xml:space="preserve">Inserido mediante solicitação do setor, e-Docs 2026-0TDX9D
Classificação Orçamentária alterada para INVESTIMENTO, conforme e-Docs 2026-XBRDSL </t>
  </si>
  <si>
    <t>VERSÃO: 005/2026</t>
  </si>
  <si>
    <t>Valor alterado vide 2026-958B6L;
Valor alterado vide 2026-XJ8TNX</t>
  </si>
  <si>
    <t>Valor alterado vide 2026-DKQCFV;
Valor alterado vide 2026-XJ8TNX</t>
  </si>
  <si>
    <t>Valor alterado vide 2026-TNJZ8X</t>
  </si>
  <si>
    <t xml:space="preserve">Remanejamento de valor vide 2026-7RDFQV </t>
  </si>
  <si>
    <t>Remanejamento de valor vide 2026-7RDFQV</t>
  </si>
  <si>
    <t>09.04.2026</t>
  </si>
  <si>
    <t>SERD</t>
  </si>
  <si>
    <t xml:space="preserve">Inclusão de valor DAF vide 2026-CMBH8D
Recursos oriundos do Termo de Cooperação SERD x PMES vide 2025- KMM5N
Descentralização Orçamentária - Portaria nº 022-R - DIO vide 2026-MRLS9N </t>
  </si>
  <si>
    <t>Aquisição de Viaturas Policiais Caracterizadas</t>
  </si>
  <si>
    <t>MOTOSSERRA PARA UTILIZAÇÃO NO C.C.R.E.P.F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</si>
</sst>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416]mmm\-yy;@"/>
  </numFmts>
  <fonts count="29" x14ac:knownFonts="1">
    <font>
      <sz val="1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color theme="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4"/>
      <color rgb="FFFFFF0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 Black"/>
      <family val="2"/>
    </font>
    <font>
      <vertAlign val="superscript"/>
      <sz val="8"/>
      <name val="Arial"/>
      <family val="2"/>
    </font>
    <font>
      <b/>
      <vertAlign val="superscript"/>
      <sz val="12"/>
      <color theme="0"/>
      <name val="Arial Black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11"/>
      <color theme="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1"/>
    <xf numFmtId="0" fontId="1" fillId="0" borderId="1"/>
    <xf numFmtId="0" fontId="3" fillId="0" borderId="1"/>
    <xf numFmtId="0" fontId="3" fillId="0" borderId="1"/>
    <xf numFmtId="0" fontId="5" fillId="0" borderId="1"/>
    <xf numFmtId="0" fontId="6" fillId="0" borderId="1"/>
    <xf numFmtId="0" fontId="7" fillId="0" borderId="1"/>
    <xf numFmtId="0" fontId="7" fillId="0" borderId="1"/>
    <xf numFmtId="0" fontId="1" fillId="0" borderId="1"/>
    <xf numFmtId="44" fontId="9" fillId="0" borderId="0" applyFont="0" applyFill="0" applyBorder="0" applyAlignment="0" applyProtection="0"/>
  </cellStyleXfs>
  <cellXfs count="5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0" xfId="0" applyFill="1"/>
    <xf numFmtId="0" fontId="4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2" xfId="0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4" fontId="28" fillId="5" borderId="1" xfId="1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64" fontId="8" fillId="0" borderId="2" xfId="8" applyNumberFormat="1" applyFont="1" applyBorder="1" applyAlignment="1" applyProtection="1">
      <alignment horizontal="center" vertical="center" wrapText="1"/>
      <protection locked="0"/>
    </xf>
    <xf numFmtId="0" fontId="8" fillId="0" borderId="2" xfId="8" applyFont="1" applyBorder="1" applyAlignment="1">
      <alignment horizontal="center" vertical="center" wrapText="1"/>
    </xf>
    <xf numFmtId="3" fontId="8" fillId="0" borderId="2" xfId="8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3" fontId="8" fillId="0" borderId="2" xfId="2" applyNumberFormat="1" applyFont="1" applyBorder="1" applyAlignment="1" applyProtection="1">
      <alignment horizontal="center" vertical="center" wrapText="1"/>
      <protection locked="0"/>
    </xf>
    <xf numFmtId="164" fontId="8" fillId="0" borderId="2" xfId="2" applyNumberFormat="1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</cellXfs>
  <cellStyles count="11">
    <cellStyle name="Moeda" xfId="10" builtinId="4"/>
    <cellStyle name="Normal" xfId="0" builtinId="0"/>
    <cellStyle name="Normal 10" xfId="8" xr:uid="{00000000-0005-0000-0000-000002000000}"/>
    <cellStyle name="Normal 2" xfId="2" xr:uid="{00000000-0005-0000-0000-000003000000}"/>
    <cellStyle name="Normal 3" xfId="1" xr:uid="{00000000-0005-0000-0000-000004000000}"/>
    <cellStyle name="Normal 4" xfId="5" xr:uid="{00000000-0005-0000-0000-000005000000}"/>
    <cellStyle name="Normal 5" xfId="6" xr:uid="{00000000-0005-0000-0000-000006000000}"/>
    <cellStyle name="Normal 6" xfId="4" xr:uid="{00000000-0005-0000-0000-000007000000}"/>
    <cellStyle name="Normal 7" xfId="7" xr:uid="{00000000-0005-0000-0000-000008000000}"/>
    <cellStyle name="Normal 8" xfId="3" xr:uid="{00000000-0005-0000-0000-000009000000}"/>
    <cellStyle name="Normal 9" xfId="9" xr:uid="{00000000-0005-0000-0000-00000A000000}"/>
  </cellStyles>
  <dxfs count="54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333F4F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0000"/>
      <color rgb="FFB889DB"/>
      <color rgb="FF1F4E78"/>
      <color rgb="FFFF3300"/>
      <color rgb="FFFF3525"/>
      <color rgb="FFFF616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205154</xdr:colOff>
      <xdr:row>0</xdr:row>
      <xdr:rowOff>97287</xdr:rowOff>
    </xdr:from>
    <xdr:to>
      <xdr:col>1</xdr:col>
      <xdr:colOff>110540</xdr:colOff>
      <xdr:row>1</xdr:row>
      <xdr:rowOff>360687</xdr:rowOff>
    </xdr:to>
    <xdr:pic>
      <xdr:nvPicPr>
        <xdr:cNvPr id="2" name="Imagem 1" descr="Brasão do Estado do Espírito Santo">
          <a:extLst>
            <a:ext uri="{FF2B5EF4-FFF2-40B4-BE49-F238E27FC236}">
              <a16:creationId xmlns:a16="http://schemas.microsoft.com/office/drawing/2014/main" id="{9A61DF17-64B1-40B6-AA25-ACD8B0C0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97287"/>
          <a:ext cx="725364" cy="71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299131</xdr:colOff>
      <xdr:row>0</xdr:row>
      <xdr:rowOff>137698</xdr:rowOff>
    </xdr:from>
    <xdr:to>
      <xdr:col>1</xdr:col>
      <xdr:colOff>848651</xdr:colOff>
      <xdr:row>1</xdr:row>
      <xdr:rowOff>402981</xdr:rowOff>
    </xdr:to>
    <xdr:pic>
      <xdr:nvPicPr>
        <xdr:cNvPr id="3" name="Imagem 2" descr="logomarca">
          <a:extLst>
            <a:ext uri="{FF2B5EF4-FFF2-40B4-BE49-F238E27FC236}">
              <a16:creationId xmlns:a16="http://schemas.microsoft.com/office/drawing/2014/main" id="{5480CDC4-036A-40D7-A6E1-315A441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3" y="137698"/>
          <a:ext cx="549520" cy="71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VIA DA SILVA NETTO MARTINELLI" refreshedDate="46121.551130555556" createdVersion="8" refreshedVersion="8" minRefreshableVersion="3" recordCount="137" xr:uid="{9510C7E7-8328-4436-9F62-68515FED42C3}">
  <cacheSource type="worksheet">
    <worksheetSource name="Tabela11434"/>
  </cacheSource>
  <cacheFields count="13">
    <cacheField name="Setor demandante" numFmtId="0">
      <sharedItems count="22">
        <s v="Aj Geral"/>
        <s v="APM"/>
        <s v="ASCOM"/>
        <s v="BAC"/>
        <s v="BME"/>
        <s v="BPTRAN"/>
        <s v="CMus"/>
        <s v="Corregedoria"/>
        <s v="CPL"/>
        <s v="CPOE"/>
        <s v="DAF"/>
        <s v="DDHPC"/>
        <s v="DE"/>
        <s v="DF"/>
        <s v="DINT"/>
        <s v="DLOG-2 / DCI"/>
        <s v="DLOG-2 / DEAO"/>
        <s v="DLOG-3"/>
        <s v="DLOG-4"/>
        <s v="DRH"/>
        <s v="DTIC"/>
        <s v="RPMont"/>
      </sharedItems>
    </cacheField>
    <cacheField name="Objeto" numFmtId="0">
      <sharedItems/>
    </cacheField>
    <cacheField name="Unidade de medida" numFmtId="0">
      <sharedItems/>
    </cacheField>
    <cacheField name="Qntd estimada" numFmtId="3">
      <sharedItems containsSemiMixedTypes="0" containsString="0" containsNumber="1" minValue="1" maxValue="25817545.559999999"/>
    </cacheField>
    <cacheField name="Valor unitário (estimado)" numFmtId="164">
      <sharedItems containsSemiMixedTypes="0" containsString="0" containsNumber="1" minValue="0.17" maxValue="13691451.039999999"/>
    </cacheField>
    <cacheField name="Estimativa preliminar de valor " numFmtId="164">
      <sharedItems containsSemiMixedTypes="0" containsString="0" containsNumber="1" minValue="869.03" maxValue="20790131.968000002"/>
    </cacheField>
    <cacheField name="Tipo de contratação" numFmtId="0">
      <sharedItems/>
    </cacheField>
    <cacheField name="Prazo" numFmtId="165">
      <sharedItems containsDate="1" containsBlank="1" containsMixedTypes="1" minDate="2026-01-01T00:00:00" maxDate="2026-12-20T00:00:00"/>
    </cacheField>
    <cacheField name="Classificação orçamentária" numFmtId="0">
      <sharedItems containsBlank="1"/>
    </cacheField>
    <cacheField name="ORIGEM DO RECURSO" numFmtId="0">
      <sharedItems/>
    </cacheField>
    <cacheField name="GND" numFmtId="0">
      <sharedItems count="2">
        <s v="Custeio"/>
        <s v="Investimento"/>
      </sharedItems>
    </cacheField>
    <cacheField name="Agente de contratação" numFmtId="0">
      <sharedItems/>
    </cacheField>
    <cacheField name="Observaçõ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x v="0"/>
    <s v="Contratação da EBTC para prestação de serviço de coleta, transporte, entrega de correspondência agrupada em âmbito nacional"/>
    <s v="Ano"/>
    <n v="1"/>
    <n v="80000"/>
    <n v="80000"/>
    <s v="3 - Em andamento"/>
    <d v="2026-01-01T00:00:00"/>
    <s v="3.3.90.39"/>
    <s v="LOA 2026"/>
    <x v="0"/>
    <s v="CAP QOCPM Marcelo Maciel Pain Filho"/>
    <m/>
  </r>
  <r>
    <x v="1"/>
    <s v="Material de custeio para TFM da APM"/>
    <s v="Ano"/>
    <n v="1"/>
    <n v="17881.713500003814"/>
    <n v="17881.713500003814"/>
    <s v="1 - Novo"/>
    <d v="2026-04-07T00:00:00"/>
    <s v="3.3.90.30"/>
    <s v="LOA 2026"/>
    <x v="0"/>
    <s v="CAP QOCPM Paulo Sergio Rocha Gomes"/>
    <m/>
  </r>
  <r>
    <x v="1"/>
    <s v="Material permanente para TFM da APM"/>
    <s v="Ano"/>
    <n v="1"/>
    <n v="3132.74"/>
    <n v="3132.74"/>
    <s v="1 - Novo"/>
    <d v="2026-04-07T00:00:00"/>
    <s v="4.4.90.52"/>
    <s v="LOA 2026"/>
    <x v="1"/>
    <s v="CAP QOCPM Paulo Sergio Rocha Gomes"/>
    <m/>
  </r>
  <r>
    <x v="2"/>
    <s v="Aquisição de Bandeiras"/>
    <s v="Unidade"/>
    <n v="242"/>
    <n v="226.93"/>
    <n v="55000"/>
    <s v="1 - Novo"/>
    <d v="2026-04-01T00:00:00"/>
    <s v="3.3.90.30"/>
    <s v="LOA 2026"/>
    <x v="0"/>
    <s v="CAP QOCPM Marcelo Maciel Pain Filho"/>
    <s v="Valor alterado mediante solicitação do setor, e-Docs 2026-0TDX9D "/>
  </r>
  <r>
    <x v="2"/>
    <s v="Aquisição de tapete tipo capachos intitucionais"/>
    <s v="Unidade"/>
    <n v="35"/>
    <n v="714"/>
    <n v="25000"/>
    <s v="1 - Novo"/>
    <d v="2026-04-01T00:00:00"/>
    <s v="4.4.90.52"/>
    <s v="LOA 2026"/>
    <x v="1"/>
    <s v="CAP QOCPM Marcelo Maciel Pain Filho"/>
    <s v="Inserido mediante solicitação do setor, e-Docs 2026-0TDX9D_x000a_Classificação Orçamentária alterada para INVESTIMENTO, conforme e-Docs 2026-XBRDSL "/>
  </r>
  <r>
    <x v="2"/>
    <s v="Licença Eletrônica de Software ADOBE Premiere"/>
    <s v="Unidade"/>
    <n v="1"/>
    <n v="17800"/>
    <n v="17800"/>
    <s v="1 - Novo"/>
    <d v="2026-11-17T00:00:00"/>
    <s v="3.3.90.40"/>
    <s v="LOA 2026"/>
    <x v="0"/>
    <s v="CAP QOCPM Paulo Sergio Rocha Gomes"/>
    <m/>
  </r>
  <r>
    <x v="2"/>
    <s v="PLACAS DE HOMENAGEM E HONRARIA"/>
    <s v="Unidade"/>
    <n v="32"/>
    <n v="325"/>
    <n v="10400"/>
    <s v="1 - Novo"/>
    <d v="2026-11-17T00:00:00"/>
    <s v="3.3.90.31"/>
    <s v="LOA 2026"/>
    <x v="0"/>
    <s v="CAP QOCPM Paulo Sergio Rocha Gomes"/>
    <m/>
  </r>
  <r>
    <x v="3"/>
    <s v="Ração para os Semoventes Caninos da PMES"/>
    <s v="Kg"/>
    <n v="14700"/>
    <n v="34.01"/>
    <n v="499946.99999999994"/>
    <s v="2 - Prorrogação"/>
    <d v="2026-11-17T00:00:00"/>
    <s v="3.3.90.30"/>
    <s v="LOA 2026"/>
    <x v="0"/>
    <s v="CAP QOCPM Paulo Sergio Rocha Gomes"/>
    <m/>
  </r>
  <r>
    <x v="3"/>
    <s v="Cães para a PMES"/>
    <s v="Unidade"/>
    <n v="8"/>
    <n v="38750"/>
    <n v="310000"/>
    <s v="1 - Novo"/>
    <d v="2026-07-12T00:00:00"/>
    <s v="4.4.90.52"/>
    <s v="LOA 2026"/>
    <x v="1"/>
    <s v="CAP QOCPM Paulo Sergio Rocha Gomes"/>
    <m/>
  </r>
  <r>
    <x v="3"/>
    <s v="Materiais e Equipamentos para Adestramento e Operações com Cães"/>
    <s v="Unidade"/>
    <n v="950"/>
    <n v="157.88999999999999"/>
    <n v="149995.5"/>
    <s v="2 - Prorrogação"/>
    <d v="2026-05-09T00:00:00"/>
    <s v="3.3.90.30"/>
    <s v="LOA 2026"/>
    <x v="0"/>
    <s v="CAP QOCPM Paulo Sergio Rocha Gomes"/>
    <m/>
  </r>
  <r>
    <x v="3"/>
    <s v="Fármacos para os Semoventes Caninos da PMES"/>
    <s v="Unidade"/>
    <n v="1739"/>
    <n v="86.23"/>
    <n v="149953.97"/>
    <s v="2 - Prorrogação"/>
    <d v="2026-07-12T00:00:00"/>
    <s v="3.3.90.30"/>
    <s v="LOA 2026"/>
    <x v="0"/>
    <s v="CAP QOCPM Paulo Sergio Rocha Gomes"/>
    <m/>
  </r>
  <r>
    <x v="3"/>
    <s v="Contratação de Serviços Veterinários Emergenciais e de Imunização"/>
    <s v="Unidade"/>
    <n v="224"/>
    <n v="666.84"/>
    <n v="149372.16"/>
    <s v="2 - Prorrogação"/>
    <d v="2026-08-13T00:00:00"/>
    <s v="3.3.90.39"/>
    <s v="LOA 2026"/>
    <x v="0"/>
    <s v="CAP QOCPM Paulo Sergio Rocha Gomes"/>
    <m/>
  </r>
  <r>
    <x v="3"/>
    <s v="Contratação de Serviços Veterinários Eletivos"/>
    <s v="Unidade"/>
    <n v="155"/>
    <n v="962.88"/>
    <n v="149246.39999999999"/>
    <s v="2 - Prorrogação"/>
    <d v="2026-05-09T00:00:00"/>
    <s v="3.3.90.39"/>
    <s v="LOA 2026"/>
    <x v="0"/>
    <s v="CAP QOCPM Paulo Sergio Rocha Gomes"/>
    <m/>
  </r>
  <r>
    <x v="3"/>
    <s v="Contratação de Serviços de Exames Laboratoriais para os Cães da PMES"/>
    <s v="Unidade"/>
    <n v="228"/>
    <n v="219.08"/>
    <n v="49950.240000000005"/>
    <s v="2 - Prorrogação"/>
    <d v="2026-08-13T00:00:00"/>
    <s v="3.3.90.39"/>
    <s v="LOA 2026"/>
    <x v="0"/>
    <s v="CAP QOCPM Paulo Sergio Rocha Gomes"/>
    <m/>
  </r>
  <r>
    <x v="3"/>
    <s v="Canis Modulares"/>
    <s v="Unidade"/>
    <n v="13"/>
    <n v="3000"/>
    <n v="39000"/>
    <s v="1 - Novo"/>
    <d v="2026-04-07T00:00:00"/>
    <s v="4.4.90.52"/>
    <s v="LOA 2026"/>
    <x v="1"/>
    <s v="CAP QOCPM Paulo Sergio Rocha Gomes"/>
    <m/>
  </r>
  <r>
    <x v="4"/>
    <s v="Serviço de manuntenção anual dos  extintores de incência do BME"/>
    <s v="Ano"/>
    <n v="1"/>
    <n v="4000"/>
    <n v="4000"/>
    <s v="1 - Novo"/>
    <d v="2026-05-09T00:00:00"/>
    <s v="3.3.90.39"/>
    <s v="LOA 2026"/>
    <x v="0"/>
    <s v="CAP QOCPM Paulo Sergio Rocha Gomes"/>
    <m/>
  </r>
  <r>
    <x v="5"/>
    <s v="Serviço de manutenção e aferição/calibração de etilômetros ativos e passivos da PMES"/>
    <s v="Unidade"/>
    <n v="60"/>
    <n v="592.54"/>
    <n v="35552.399999999994"/>
    <s v="1 - Novo"/>
    <d v="2026-04-07T00:00:00"/>
    <s v="3.3.90.39"/>
    <s v="LOA 2026"/>
    <x v="0"/>
    <s v="CAP QOCPM Marcelo Maciel Pain Filho"/>
    <s v="Demanda incluída vide 2026-47V8Z0"/>
  </r>
  <r>
    <x v="6"/>
    <s v="Material de Consumo para instrumentos musicais (CMUS) bocais, palhetas, peças de reposição para instrumentos, pedestais para partituras (CMUS)"/>
    <s v="Unidade"/>
    <n v="1"/>
    <n v="9999.64"/>
    <n v="9999.64"/>
    <s v="1 - Novo"/>
    <d v="2026-12-19T00:00:00"/>
    <s v="3.3.90.30"/>
    <s v="LOA 2026"/>
    <x v="0"/>
    <s v="CAP QOCPM Marcelo Maciel Pain Filho"/>
    <m/>
  </r>
  <r>
    <x v="7"/>
    <s v="Contrato de fornecimento de alimentação para os internos/presos da justiça custodiados no Presídio Militar da PMES"/>
    <s v="Contrato/ano"/>
    <n v="10220"/>
    <n v="48.2"/>
    <n v="492604"/>
    <s v="2 - Prorrogação"/>
    <d v="2026-12-19T00:00:00"/>
    <s v="3.3.90.30"/>
    <s v="LOA 2026"/>
    <x v="0"/>
    <s v="CAP QOCPM Paulo Sergio Rocha Gomes"/>
    <m/>
  </r>
  <r>
    <x v="8"/>
    <s v="Publicação de matérias legais em jornal de grande circulação. Unidade de Fornecimento: &quot;CM/COLUNA&quot; (Diário Oficial)"/>
    <s v="Unidade"/>
    <n v="1690"/>
    <n v="3.3"/>
    <n v="5577"/>
    <s v="2 - Prorrogação"/>
    <d v="2026-01-01T00:00:00"/>
    <s v="3.3.90.39"/>
    <s v="LOA 2026"/>
    <x v="0"/>
    <s v="CAP QOCPM Marcelo Maciel Pain Filho"/>
    <m/>
  </r>
  <r>
    <x v="9"/>
    <s v="Serviço de manutenção preventiva e corretiva para os drones da PMES"/>
    <s v="Ano"/>
    <n v="1"/>
    <n v="90000"/>
    <n v="90000"/>
    <s v="1 - Novo"/>
    <d v="2026-06-10T00:00:00"/>
    <s v="3.3.90.39"/>
    <s v="LOA 2026"/>
    <x v="0"/>
    <s v="CAP QOCPM Paulo Sergio Rocha Gomes"/>
    <m/>
  </r>
  <r>
    <x v="9"/>
    <s v="Sistema de gestão de operações com aeronaves não tripuladas"/>
    <s v="Unidade"/>
    <n v="1"/>
    <n v="39500"/>
    <n v="39500"/>
    <s v="1 - Novo"/>
    <d v="2026-04-07T00:00:00"/>
    <s v="3.3.90.30"/>
    <s v="LOA 2026"/>
    <x v="0"/>
    <s v="CAP QOCPM Paulo Sergio Rocha Gomes"/>
    <m/>
  </r>
  <r>
    <x v="9"/>
    <s v="Baterias para Aeronaves Não Tripuladas (drones)"/>
    <s v="Unidade"/>
    <n v="4"/>
    <n v="4000"/>
    <n v="16000"/>
    <s v="1 - Novo"/>
    <d v="2026-06-10T00:00:00"/>
    <s v="3.3.90.30"/>
    <s v="LOA 2026"/>
    <x v="0"/>
    <s v="CAP QOCPM Paulo Sergio Rocha Gomes"/>
    <m/>
  </r>
  <r>
    <x v="10"/>
    <s v="Aquisição de Viaturas Renault Duster 1.3 ZEN TCE"/>
    <s v="Unidade"/>
    <n v="16"/>
    <n v="183657.24"/>
    <n v="2938515.84"/>
    <s v="1 - Novo"/>
    <d v="2026-04-01T00:00:00"/>
    <s v="4.4.90.52"/>
    <s v="SERD"/>
    <x v="1"/>
    <s v="CAP QOCPM Paulo Sergio Rocha Gomes"/>
    <s v="Inclusão de valor DAF vide 2026-CMBH8D_x000a_Recursos oriundos do Termo de Cooperação SERD x PMES vide 2025- KMM5N_x000a_Descentralização Orçamentária - Portaria nº 022-R - DIO vide 2026-MRLS9N "/>
  </r>
  <r>
    <x v="10"/>
    <s v="Serviço de gerenciamento do abastecimento_x000a_da frota veicular da PMES."/>
    <s v="Litros"/>
    <n v="3248458.12"/>
    <n v="6.4"/>
    <n v="20790131.968000002"/>
    <s v="1 - Novo"/>
    <d v="2026-09-14T00:00:00"/>
    <s v="3.3.90.30"/>
    <s v="LOA 2026"/>
    <x v="0"/>
    <s v="CAP QOCPM Paulo Sergio Rocha Gomes"/>
    <s v="Remanejamento de valor vide 2026-7RDFQV "/>
  </r>
  <r>
    <x v="10"/>
    <s v="Serviço de gerenciamento da manutenção da_x000a_frota veicular da PMES."/>
    <s v="Ano"/>
    <n v="1"/>
    <n v="13691451.039999999"/>
    <n v="13691451.039999999"/>
    <s v="1 - Novo"/>
    <d v="2026-09-14T00:00:00"/>
    <s v="3.3.90.39"/>
    <s v="LOA 2026"/>
    <x v="0"/>
    <s v="CAP QOCPM Paulo Sergio Rocha Gomes"/>
    <s v="Remanejamento de valor vide 2026-7RDFQV"/>
  </r>
  <r>
    <x v="10"/>
    <s v="Pneus"/>
    <s v="Unidade"/>
    <n v="1334"/>
    <n v="750"/>
    <n v="1000500"/>
    <s v="1 - Novo"/>
    <d v="2026-08-13T00:00:00"/>
    <s v="3.3.90.30"/>
    <s v="LOA 2026"/>
    <x v="0"/>
    <s v="CAP QOCPM Paulo Sergio Rocha Gomes"/>
    <s v="Exclusão de valor vide 2026-7RDFQV"/>
  </r>
  <r>
    <x v="11"/>
    <s v="MATERIAL GRÁFICO"/>
    <s v="Ano"/>
    <n v="1"/>
    <n v="20000"/>
    <n v="20000"/>
    <s v="1 - Novo"/>
    <d v="2026-04-07T00:00:00"/>
    <s v="3.3.90.32"/>
    <s v="LOA 2026"/>
    <x v="0"/>
    <s v="CAP QOCPM Paulo Sergio Rocha Gomes"/>
    <m/>
  </r>
  <r>
    <x v="12"/>
    <s v="PASSAGENS AÉREAS"/>
    <s v="Unidade"/>
    <n v="1"/>
    <n v="100000"/>
    <n v="100000"/>
    <s v="3 - Em andamento"/>
    <d v="2026-04-07T00:00:00"/>
    <s v="3.3.90.33"/>
    <s v="LOA 2026"/>
    <x v="0"/>
    <s v="CAP QOCPM Marcelo Maciel Pain Filho"/>
    <m/>
  </r>
  <r>
    <x v="12"/>
    <s v="Registro de diplomas de gradução e pós-Graduação."/>
    <s v="Unidade"/>
    <n v="90"/>
    <n v="115"/>
    <n v="10350"/>
    <s v="1 - Novo"/>
    <d v="2026-07-12T00:00:00"/>
    <s v="3.3.90.39"/>
    <s v="LOA 2026"/>
    <x v="0"/>
    <s v="CAP QOCPM Paulo Sergio Rocha Gomes"/>
    <m/>
  </r>
  <r>
    <x v="12"/>
    <s v="Contratação de serviço de emissão e registro de diplomas digitais para a APM/ES."/>
    <s v="Unidade"/>
    <n v="90"/>
    <n v="100"/>
    <n v="9000"/>
    <s v="1 - Novo"/>
    <d v="2026-07-12T00:00:00"/>
    <s v="3.3.90.39"/>
    <s v="LOA 2026"/>
    <x v="0"/>
    <s v="CAP QOCPM Paulo Sergio Rocha Gomes"/>
    <m/>
  </r>
  <r>
    <x v="13"/>
    <s v="Suprimento de fundos"/>
    <s v="Ano"/>
    <n v="1"/>
    <n v="187500"/>
    <n v="187500"/>
    <s v="4 - Não se aplica"/>
    <m/>
    <m/>
    <s v="LOA 2026"/>
    <x v="0"/>
    <s v="CAP QOCPM Marcelo Maciel Pain Filho"/>
    <s v="Demanda incluída para alinhamento à LOA 2026"/>
  </r>
  <r>
    <x v="14"/>
    <s v="Programa Power BI  (business intelligence)"/>
    <s v="Unidade"/>
    <n v="12"/>
    <n v="899"/>
    <n v="10788"/>
    <s v="1 - Novo"/>
    <d v="2026-06-10T00:00:00"/>
    <s v="3.3.90.40"/>
    <s v="LOA 2026"/>
    <x v="0"/>
    <s v="CAP QOCPM Marcelo Maciel Pain Filho"/>
    <m/>
  </r>
  <r>
    <x v="14"/>
    <s v="Acesso a um serviço de consulta em bases de dados de pessoas físicas e jurídicas deve atender a todas as agências do SIPOM distribuídas pelas Unidades Operacionais da PMES"/>
    <s v="Mês"/>
    <n v="5"/>
    <n v="1923.6"/>
    <n v="9618"/>
    <s v="1 - Novo"/>
    <d v="2026-06-10T00:00:00"/>
    <s v="3.3.90.40"/>
    <s v="LOA 2026"/>
    <x v="0"/>
    <s v="CAP QOCPM Marcelo Maciel Pain Filho"/>
    <m/>
  </r>
  <r>
    <x v="15"/>
    <s v="Energia Elétrica"/>
    <s v="KwH"/>
    <n v="25817545.559999999"/>
    <n v="0.20499999999999999"/>
    <n v="5292596.8397999993"/>
    <s v="3 - Em andamento"/>
    <s v="Em andamento"/>
    <s v="3.3.90.39"/>
    <s v="LOA 2026"/>
    <x v="0"/>
    <s v="CAP QOCPM Marcelo Maciel Pain Filho"/>
    <m/>
  </r>
  <r>
    <x v="15"/>
    <s v="Água e Esgoto"/>
    <s v="Metros3"/>
    <n v="48199.66"/>
    <n v="38.244999999999997"/>
    <n v="1843395.9967"/>
    <s v="3 - Em andamento"/>
    <s v="Em andamento"/>
    <s v="3.3.90.39"/>
    <s v="LOA 2026"/>
    <x v="0"/>
    <s v="CAP QOCPM Marcelo Maciel Pain Filho"/>
    <m/>
  </r>
  <r>
    <x v="15"/>
    <s v="Locação de imóvel para abrigar a  sede do BPTran"/>
    <s v="Mês"/>
    <n v="12"/>
    <n v="132000"/>
    <n v="1584000"/>
    <s v="1 - Novo"/>
    <s v="Em andamento"/>
    <s v="3.3.90.39"/>
    <s v="CONV. DETRAN"/>
    <x v="0"/>
    <s v="CAP QOCPM Marcelo Maciel Pain Filho"/>
    <s v="Previsão em 2026 mediante recurso proveniente do convênio com o DETRAN"/>
  </r>
  <r>
    <x v="15"/>
    <s v="Locação do imóvel para abrigar a  DLog4 (DMPM)"/>
    <s v="Mês"/>
    <n v="12"/>
    <n v="126085.33"/>
    <n v="1513023.96"/>
    <s v="3 - Em andamento"/>
    <s v="Em andamento"/>
    <s v="3.3.90.39"/>
    <s v="LOA 2026"/>
    <x v="0"/>
    <s v="CAP QOCPM Marcelo Maciel Pain Filho"/>
    <m/>
  </r>
  <r>
    <x v="15"/>
    <s v="Locação de imóvel para abrigar a  sede da 17ª Cia Ind "/>
    <s v="Mês"/>
    <n v="12"/>
    <n v="30000"/>
    <n v="360000"/>
    <s v="1 - Novo"/>
    <s v="Em andamento"/>
    <s v="3.3.90.39"/>
    <s v="LOA 2026"/>
    <x v="0"/>
    <s v="CAP QOCPM Marcelo Maciel Pain Filho"/>
    <m/>
  </r>
  <r>
    <x v="15"/>
    <s v="Locação de imóvel para abrigar a sede da 14ª Cia Ind"/>
    <s v="Mês"/>
    <n v="9"/>
    <n v="20000"/>
    <n v="180000"/>
    <s v="1 - Novo"/>
    <d v="2026-04-01T00:00:00"/>
    <s v="3.3.90.39"/>
    <s v="LOA 2026"/>
    <x v="0"/>
    <s v="CAP QOCPM Marcelo Maciel Pain Filho"/>
    <s v="Demanda incluída conforme solicitação  e-Docs 2026-X86ZLR"/>
  </r>
  <r>
    <x v="15"/>
    <s v="Locação de imóvel para abrigar a Sede do 2º CPOR"/>
    <s v="Mês"/>
    <n v="12"/>
    <n v="7787"/>
    <n v="93444"/>
    <s v="3 - Em andamento"/>
    <s v="Em andamento"/>
    <s v="3.3.90.39"/>
    <s v="LOA 2026"/>
    <x v="0"/>
    <s v="CAP QOCPM Marcelo Maciel Pain Filho"/>
    <m/>
  </r>
  <r>
    <x v="15"/>
    <s v="Taxas e despesas cartorárias"/>
    <s v="Ano"/>
    <n v="1"/>
    <n v="92330.03"/>
    <n v="92330.03"/>
    <s v="3 - Em andamento"/>
    <s v="Em andamento"/>
    <s v="3.3.90.47"/>
    <s v="LOA 2026"/>
    <x v="0"/>
    <s v="CAP QOCPM Marcelo Maciel Pain Filho"/>
    <m/>
  </r>
  <r>
    <x v="15"/>
    <s v="Locação de imóvel para abrigar o 2º Pel da 2ª Cia Ind"/>
    <s v="Mês"/>
    <n v="12"/>
    <n v="6000"/>
    <n v="72000"/>
    <s v="3 - Em andamento"/>
    <s v="Em andamento"/>
    <s v="3.3.90.39"/>
    <s v="LOA 2026"/>
    <x v="0"/>
    <s v="CAP QOCPM Marcelo Maciel Pain Filho"/>
    <m/>
  </r>
  <r>
    <x v="15"/>
    <s v="Taxa Condomínio"/>
    <s v="Mês"/>
    <n v="12"/>
    <n v="5213.8"/>
    <n v="62565.600000000006"/>
    <s v="3 - Em andamento"/>
    <s v="Em andamento"/>
    <s v="3.3.90.39"/>
    <s v="LOA 2026"/>
    <x v="0"/>
    <s v="CAP QOCPM Marcelo Maciel Pain Filho"/>
    <m/>
  </r>
  <r>
    <x v="15"/>
    <s v="Seguro Predial da 3ª Cia do 7º BPM"/>
    <s v="Ano"/>
    <n v="1"/>
    <n v="2000"/>
    <n v="2000"/>
    <s v="3 - Em andamento"/>
    <s v="Em andamento"/>
    <s v="3.3.90.39"/>
    <s v="LOA 2026"/>
    <x v="0"/>
    <s v="CAP QOCPM Marcelo Maciel Pain Filho"/>
    <m/>
  </r>
  <r>
    <x v="15"/>
    <s v="Taxa de Marinha DPM da Vila Rubim"/>
    <s v="Ano"/>
    <n v="1"/>
    <n v="869.03"/>
    <n v="869.03"/>
    <s v="3 - Em andamento"/>
    <s v="Em andamento"/>
    <s v="3.3.90.47"/>
    <s v="LOA 2026"/>
    <x v="0"/>
    <s v="CAP QOCPM Marcelo Maciel Pain Filho"/>
    <m/>
  </r>
  <r>
    <x v="16"/>
    <s v="Contratos de prestação de serviços de limpeza, conservação e manutenção predial (nº 37-2023 / nº 38-2023)"/>
    <s v="Mês"/>
    <n v="12"/>
    <n v="890371.38"/>
    <n v="10684456.560000001"/>
    <s v="3 - Em andamento"/>
    <s v="Prorrogado"/>
    <s v="3.3.90.37"/>
    <s v="LOA 2026"/>
    <x v="0"/>
    <s v="CAP QOCPM Paulo Sergio Rocha Gomes"/>
    <m/>
  </r>
  <r>
    <x v="16"/>
    <s v="Construção da nova sede do 6º BPM"/>
    <s v="Mês"/>
    <n v="3"/>
    <n v="480000"/>
    <n v="1440000"/>
    <s v="1 - Novo"/>
    <d v="2026-04-14T00:00:00"/>
    <s v="4.4.90.51"/>
    <s v="LOA 2026"/>
    <x v="1"/>
    <s v="JOSÉ LUIZ FERREIRA FELIPE DA SILVA"/>
    <s v="Valor alterado vide 2026-TNJZ8X"/>
  </r>
  <r>
    <x v="16"/>
    <s v="Construção das novas salas de aula da APM"/>
    <s v="Mês"/>
    <n v="10"/>
    <n v="272347.2"/>
    <n v="2723472"/>
    <s v="1 - Novo"/>
    <d v="2026-04-07T00:00:00"/>
    <s v="4.4.90.51"/>
    <s v="LOA 2026"/>
    <x v="1"/>
    <s v="JOSÉ LUIZ FERREIRA FELIPE DA SILVA"/>
    <m/>
  </r>
  <r>
    <x v="16"/>
    <s v="Reforma do 3º BPM (Alegre)"/>
    <s v="Mês"/>
    <n v="6"/>
    <n v="375000"/>
    <n v="2250000"/>
    <s v="1 - Novo"/>
    <d v="2026-07-12T00:00:00"/>
    <s v="4.4.90.51"/>
    <s v="LOA 2026"/>
    <x v="1"/>
    <s v="GABRIELA CALLEGARI CARNEIRO"/>
    <m/>
  </r>
  <r>
    <x v="16"/>
    <s v="Construção da nova sede do 4º BPM"/>
    <s v="Mês"/>
    <n v="4"/>
    <n v="503284.58500000002"/>
    <n v="2013138.34"/>
    <s v="1 - Novo"/>
    <d v="2026-04-07T00:00:00"/>
    <s v="4.4.90.51"/>
    <s v="LOA 2026"/>
    <x v="1"/>
    <s v="GABRIELA CALLEGARI CARNEIRO"/>
    <m/>
  </r>
  <r>
    <x v="16"/>
    <s v="Construção da 18ª Cia Ind (Jaguaré)"/>
    <s v="Mês"/>
    <n v="10"/>
    <n v="351213.84"/>
    <n v="3512138.4000000004"/>
    <s v="1 - Novo"/>
    <d v="2026-04-14T00:00:00"/>
    <s v="4.4.90.51"/>
    <s v="LOA 2026"/>
    <x v="1"/>
    <s v="JOSÉ LUIZ FERREIRA FELIPE DA SILVA"/>
    <s v="Valor alterado vide 2026-TNJZ8X"/>
  </r>
  <r>
    <x v="16"/>
    <s v="Construção da sede da Cia Ind de Santa Maria de Jetibá"/>
    <s v="Mês"/>
    <n v="4"/>
    <n v="400000"/>
    <n v="1600000"/>
    <s v="1 - Novo"/>
    <d v="2026-09-14T00:00:00"/>
    <s v="4.4.90.51"/>
    <s v="LOA 2026"/>
    <x v="1"/>
    <s v="JOSÉ LUIZ FERREIRA FELIPE DA SILVA"/>
    <m/>
  </r>
  <r>
    <x v="16"/>
    <s v="Reforma de ampliação do stand de tiros da PMES"/>
    <s v="Mês"/>
    <n v="6"/>
    <n v="230481.41"/>
    <n v="1382888.46"/>
    <s v="3 - Em andamento"/>
    <s v="Prorrogado"/>
    <s v="4.4.90.51"/>
    <s v="LOA 2026"/>
    <x v="1"/>
    <s v="GABRIELA CALLEGARI CARNEIRO"/>
    <m/>
  </r>
  <r>
    <x v="16"/>
    <s v="Material de manutenção predial"/>
    <s v="Ano"/>
    <n v="1"/>
    <n v="800000"/>
    <n v="800000"/>
    <s v="3 - Em andamento"/>
    <s v="Prorrogado"/>
    <s v="3.3.90.30"/>
    <s v="LOA 2026"/>
    <x v="0"/>
    <s v="CAP QOCPM Paulo Sergio Rocha Gomes"/>
    <s v="Demanda incluída para alinhamento à LOA 2026"/>
  </r>
  <r>
    <x v="16"/>
    <s v="Serviço de manutenção predial"/>
    <s v="Ano"/>
    <n v="1"/>
    <n v="220000"/>
    <n v="220000"/>
    <s v="1 - Novo"/>
    <d v="2026-08-13T00:00:00"/>
    <s v="3.3.90.39"/>
    <s v="LOA 2026"/>
    <x v="0"/>
    <s v="CAP QOCPM Paulo Sergio Rocha Gomes"/>
    <s v="Demanda incluída para alinhamento à LOA 2026"/>
  </r>
  <r>
    <x v="16"/>
    <s v="“Construção da nova sede da 3ª Cia do 8º BPM (Pancas-ES)"/>
    <s v="Mês"/>
    <n v="1"/>
    <n v="28528"/>
    <n v="28528"/>
    <s v="1 - Novo"/>
    <d v="2026-04-07T00:00:00"/>
    <s v="4.4.90.51"/>
    <s v="LOA 2026"/>
    <x v="1"/>
    <s v="GABRIELA CALLEGARI CARNEIRO"/>
    <s v="Demanda incluída vide edocs 2026-8HQ3BW"/>
  </r>
  <r>
    <x v="16"/>
    <s v="Pagamentos de boleto de Anotação/Registro de Responsabilidade Técnica do CREA-ES e CAU-ES"/>
    <s v="Unidade"/>
    <n v="11"/>
    <n v="125"/>
    <n v="1375"/>
    <s v="4 - Não se aplica"/>
    <d v="2026-12-19T00:00:00"/>
    <s v="3.3.90.47"/>
    <s v="LOA 2026"/>
    <x v="0"/>
    <s v="CAP QOCPM Marcelo Maciel Pain Filho"/>
    <m/>
  </r>
  <r>
    <x v="17"/>
    <s v="Veículo SUV Blindado"/>
    <s v="Unidade"/>
    <n v="1"/>
    <n v="2306545.5"/>
    <n v="2306545.5"/>
    <s v="1 - Novo"/>
    <d v="2026-02-01T00:00:00"/>
    <s v="4.4.90.52"/>
    <s v="LOA 2026"/>
    <x v="1"/>
    <s v="CAP QOCPM Paulo Sergio Rocha Gomes"/>
    <s v="Demanda incluída conforme solicitação e-Docs 2026-M95HFB"/>
  </r>
  <r>
    <x v="17"/>
    <s v="Mochilas Táticas"/>
    <s v="Unidade"/>
    <n v="880"/>
    <n v="800"/>
    <n v="704000"/>
    <s v="1 - Novo"/>
    <d v="2026-09-14T00:00:00"/>
    <s v="3.3.90.30"/>
    <s v="LOA 2026"/>
    <x v="0"/>
    <s v="CAP QOCPM Paulo Sergio Rocha Gomes"/>
    <m/>
  </r>
  <r>
    <x v="17"/>
    <s v="Exoesqueleto"/>
    <s v="Unidade"/>
    <n v="194"/>
    <n v="1721.6494845360826"/>
    <n v="334000"/>
    <s v="1 - Novo"/>
    <d v="2026-05-09T00:00:00"/>
    <s v="4.4.90.52"/>
    <s v="LOA 2026"/>
    <x v="1"/>
    <s v="CAP QOCPM Paulo Sergio Rocha Gomes"/>
    <m/>
  </r>
  <r>
    <x v="17"/>
    <s v="Equipamento de Proteção Individual - Bastão Retrátil"/>
    <s v="Unidade"/>
    <n v="250"/>
    <n v="800"/>
    <n v="200000"/>
    <s v="1 - Novo"/>
    <d v="2026-09-14T00:00:00"/>
    <s v="4.4.90.52"/>
    <s v="LOA 2026"/>
    <x v="1"/>
    <s v="CAP QOCPM Paulo Sergio Rocha Gomes"/>
    <m/>
  </r>
  <r>
    <x v="17"/>
    <s v="Armamento de Porte (Pistola)"/>
    <s v="Unidade"/>
    <n v="69"/>
    <n v="2500"/>
    <n v="172500"/>
    <s v="1 - Novo"/>
    <d v="2026-08-13T00:00:00"/>
    <s v="4.4.90.52"/>
    <s v="LOA 2026"/>
    <x v="1"/>
    <s v="CAP QOCPM Paulo Sergio Rocha Gomes"/>
    <m/>
  </r>
  <r>
    <x v="17"/>
    <s v="Equipamento de Proteção e Segurança - Cinto de Guarnição Completo"/>
    <s v="Unidade"/>
    <n v="200"/>
    <n v="800"/>
    <n v="160000"/>
    <s v="1 - Novo"/>
    <d v="2026-10-16T00:00:00"/>
    <s v="3.3.90.30"/>
    <s v="LOA 2026"/>
    <x v="0"/>
    <s v="CAP QOCPM Paulo Sergio Rocha Gomes"/>
    <m/>
  </r>
  <r>
    <x v="17"/>
    <s v="Kit APH "/>
    <s v="Unidade"/>
    <n v="100"/>
    <n v="1600"/>
    <n v="160000"/>
    <s v="1 - Novo"/>
    <d v="2026-09-14T00:00:00"/>
    <s v="3.3.90.30"/>
    <s v="LOA 2026"/>
    <x v="0"/>
    <s v="CAP QOCPM Paulo Sergio Rocha Gomes"/>
    <m/>
  </r>
  <r>
    <x v="17"/>
    <s v="Munições Letais"/>
    <s v="Unidade"/>
    <n v="20000"/>
    <n v="8"/>
    <n v="160000"/>
    <s v="1 - Novo"/>
    <d v="2026-07-12T00:00:00"/>
    <s v="3.3.90.30"/>
    <s v="LOA 2026"/>
    <x v="0"/>
    <s v="CAP QOCPM Paulo Sergio Rocha Gomes"/>
    <m/>
  </r>
  <r>
    <x v="17"/>
    <s v="Munições de Elastômero (impacto controlado)"/>
    <s v="Unidade"/>
    <n v="5000"/>
    <n v="30"/>
    <n v="150000"/>
    <s v="1 - Novo"/>
    <d v="2026-07-12T00:00:00"/>
    <s v="3.3.90.30"/>
    <s v="LOA 2026"/>
    <x v="0"/>
    <s v="CAP QOCPM Paulo Sergio Rocha Gomes"/>
    <m/>
  </r>
  <r>
    <x v="17"/>
    <s v="Instrumentos de Menor Potencial Ofensivo (Espargidor)"/>
    <s v="Unidade"/>
    <n v="500"/>
    <n v="210"/>
    <n v="105000"/>
    <s v="1 - Novo"/>
    <d v="2026-05-09T00:00:00"/>
    <s v="3.3.90.30"/>
    <s v="LOA 2026"/>
    <x v="0"/>
    <s v="CAP QOCPM Paulo Sergio Rocha Gomes"/>
    <m/>
  </r>
  <r>
    <x v="17"/>
    <s v="Munições Químicas (Granadas)"/>
    <s v="Unidade"/>
    <n v="262"/>
    <n v="400"/>
    <n v="104800"/>
    <s v="1 - Novo"/>
    <d v="2026-07-12T00:00:00"/>
    <s v="3.3.90.30"/>
    <s v="LOA 2026"/>
    <x v="0"/>
    <s v="CAP QOCPM Paulo Sergio Rocha Gomes"/>
    <m/>
  </r>
  <r>
    <x v="17"/>
    <s v="Armamento Portátil"/>
    <s v="Unidade"/>
    <n v="10"/>
    <n v="10296"/>
    <n v="102960"/>
    <s v="1 - Novo"/>
    <d v="2026-05-09T00:00:00"/>
    <s v="4.4.90.52"/>
    <s v="LOA 2026"/>
    <x v="1"/>
    <s v="CAP QOCPM Paulo Sergio Rocha Gomes"/>
    <m/>
  </r>
  <r>
    <x v="17"/>
    <s v="Armamento Portátil (Fuzil de Precisão)"/>
    <s v="Unidade"/>
    <n v="1"/>
    <n v="85800"/>
    <n v="85800"/>
    <s v="1 - Novo"/>
    <d v="2026-05-09T00:00:00"/>
    <s v="4.4.90.52"/>
    <s v="LOA 2026"/>
    <x v="1"/>
    <s v="CAP QOCPM Paulo Sergio Rocha Gomes"/>
    <m/>
  </r>
  <r>
    <x v="17"/>
    <s v="Optrônicos e Dispositivos Táticos"/>
    <s v="Unidade"/>
    <n v="20"/>
    <n v="2500"/>
    <n v="50000"/>
    <s v="1 - Novo"/>
    <d v="2026-11-17T00:00:00"/>
    <s v="4.4.90.52"/>
    <s v="LOA 2026"/>
    <x v="1"/>
    <s v="CAP QOCPM Paulo Sergio Rocha Gomes"/>
    <m/>
  </r>
  <r>
    <x v="18"/>
    <s v="Material de limpeza e produção de higienização "/>
    <s v="Ano"/>
    <n v="1"/>
    <n v="600000"/>
    <n v="600000"/>
    <s v="1 - Novo"/>
    <d v="2026-12-19T00:00:00"/>
    <s v="3.3.90.30"/>
    <s v="LOA 2026"/>
    <x v="0"/>
    <s v="CAP QOCPM Paulo Sergio Rocha Gomes"/>
    <m/>
  </r>
  <r>
    <x v="18"/>
    <s v="Material de expediente"/>
    <s v="Ano"/>
    <n v="1"/>
    <n v="359000"/>
    <n v="359000"/>
    <s v="1 - Novo"/>
    <d v="2026-12-19T00:00:00"/>
    <s v="3.3.90.30"/>
    <s v="LOA 2026"/>
    <x v="0"/>
    <s v="CAP QOCPM Paulo Sergio Rocha Gomes"/>
    <s v="Valor alterado vide 2026-958B6L;_x000a_Valor alterado vide 2026-XJ8TNX"/>
  </r>
  <r>
    <x v="18"/>
    <s v="Gêneros de alimentação                                                    (Café, açúcar, adoçante)"/>
    <s v="Ano"/>
    <n v="1"/>
    <n v="287000"/>
    <n v="287000"/>
    <s v="1 - Novo"/>
    <d v="2026-12-19T00:00:00"/>
    <s v="3.3.90.30"/>
    <s v="LOA 2026"/>
    <x v="0"/>
    <s v="CAP QOCPM Paulo Sergio Rocha Gomes"/>
    <s v="Valor alterado vide 2026-958B6L "/>
  </r>
  <r>
    <x v="18"/>
    <s v="Aquisição de Equipamentos de Proteção Individual – EPI’s"/>
    <s v="Unidade"/>
    <n v="300"/>
    <n v="560"/>
    <n v="168000"/>
    <s v="1 - Novo"/>
    <d v="2026-11-17T00:00:00"/>
    <s v="3.3.90.30"/>
    <s v="LOA 2026"/>
    <x v="0"/>
    <s v="CAP QOCPM Paulo Sergio Rocha Gomes"/>
    <s v="Demanda incluída vide 2026-958B6L "/>
  </r>
  <r>
    <x v="18"/>
    <s v="Aquisição de Colchões"/>
    <s v="Unidade"/>
    <n v="300"/>
    <n v="475"/>
    <n v="142500"/>
    <s v="1 - Novo"/>
    <d v="2026-11-17T00:00:00"/>
    <s v="3.3.90.30"/>
    <s v="LOA 2026"/>
    <x v="0"/>
    <s v="CAP QOCPM Paulo Sergio Rocha Gomes"/>
    <s v="Demanda incluída vide 2026-958B6L "/>
  </r>
  <r>
    <x v="18"/>
    <s v="Material de copa e cozinha"/>
    <s v="Ano"/>
    <n v="694"/>
    <n v="150"/>
    <n v="104100"/>
    <s v="1 - Novo"/>
    <d v="2026-12-19T00:00:00"/>
    <s v="3.3.90.30"/>
    <s v="LOA 2026"/>
    <x v="0"/>
    <s v="CAP QOCPM Paulo Sergio Rocha Gomes"/>
    <s v="Valor alterado vide 2026-958B6L "/>
  </r>
  <r>
    <x v="18"/>
    <s v="Material de Manobra e Patrulhamento                                  (Insumos do Método Giraldi)"/>
    <s v="Ano"/>
    <n v="685"/>
    <n v="150"/>
    <n v="102750"/>
    <s v="1 - Novo"/>
    <d v="2026-12-19T00:00:00"/>
    <s v="3.3.90.30"/>
    <s v="LOA 2026"/>
    <x v="0"/>
    <s v="CAP QOCPM Paulo Sergio Rocha Gomes"/>
    <s v="Valor alterado vide 2026-958B6L "/>
  </r>
  <r>
    <x v="18"/>
    <s v="Uniformes, tecidos e aviamentos"/>
    <s v="Unidade"/>
    <n v="870"/>
    <n v="100"/>
    <n v="87000"/>
    <s v="1 - Novo"/>
    <d v="2026-11-17T00:00:00"/>
    <s v="3.3.90.30"/>
    <s v="LOA 2026"/>
    <x v="0"/>
    <s v="CAP QOCPM Paulo Sergio Rocha Gomes"/>
    <s v="Demanda incluída vide edocs 2026-DKQCFV"/>
  </r>
  <r>
    <x v="18"/>
    <s v="Material de proteção e segurança (Protetor solar)"/>
    <s v="Ano"/>
    <n v="6500"/>
    <n v="9"/>
    <n v="58500"/>
    <s v="1 - Novo"/>
    <d v="2026-12-19T00:00:00"/>
    <s v="3.3.90.30"/>
    <s v="LOA 2026"/>
    <x v="0"/>
    <s v="CAP QOCPM Paulo Sergio Rocha Gomes"/>
    <m/>
  </r>
  <r>
    <x v="18"/>
    <s v="Material de acondicionamento: Envelopes plásticos de segurança e fechadura biométrica"/>
    <s v="Unidade"/>
    <n v="2650"/>
    <n v="20"/>
    <n v="53000"/>
    <s v="1 - Novo"/>
    <d v="2026-11-17T00:00:00"/>
    <s v="3.3.90.30"/>
    <s v="LOA 2026"/>
    <x v="0"/>
    <s v="CAP QOCPM Paulo Sergio Rocha Gomes"/>
    <s v="Valor alterado vide 2026-DKQCFV"/>
  </r>
  <r>
    <x v="18"/>
    <s v="Aquisição de Sinalização e Logística"/>
    <s v="Unidade"/>
    <n v="443"/>
    <n v="100"/>
    <n v="44300"/>
    <s v="1 - Novo"/>
    <d v="2026-11-17T00:00:00"/>
    <s v="3.3.90.30"/>
    <s v="LOA 2026"/>
    <x v="0"/>
    <s v="CAP QOCPM Paulo Sergio Rocha Gomes"/>
    <s v="Demanda incluída vide 2026-958B6L "/>
  </r>
  <r>
    <x v="18"/>
    <s v="Material educativo e esportivo"/>
    <s v="Unidade"/>
    <n v="59"/>
    <n v="662"/>
    <n v="39058"/>
    <s v="1 - Novo"/>
    <d v="2026-11-17T00:00:00"/>
    <s v="3.3.90.30"/>
    <s v="LOA 2026"/>
    <x v="0"/>
    <s v="CAP QOCPM Paulo Sergio Rocha Gomes"/>
    <s v="Valor alterado vide 2026-958B6L "/>
  </r>
  <r>
    <x v="18"/>
    <s v="Material para manutenção de bens móveis  (Elementos filtrantes, kit GLP, suporte televisão)"/>
    <s v="Ano"/>
    <n v="329"/>
    <n v="110"/>
    <n v="36190"/>
    <s v="1 - Novo"/>
    <d v="2026-12-19T00:00:00"/>
    <s v="3.3.90.30"/>
    <s v="LOA 2026"/>
    <x v="0"/>
    <s v="CAP QOCPM Paulo Sergio Rocha Gomes"/>
    <s v="Valor alterado vide 2026-958B6L "/>
  </r>
  <r>
    <x v="18"/>
    <s v="Material gráfico                                                                     (Pastas, Fichas)"/>
    <s v="Ano"/>
    <n v="5600"/>
    <n v="5"/>
    <n v="28000"/>
    <s v="1 - Novo"/>
    <d v="2026-12-19T00:00:00"/>
    <s v="3.3.90.30"/>
    <s v="LOA 2026"/>
    <x v="0"/>
    <s v="CAP QOCPM Paulo Sergio Rocha Gomes"/>
    <s v="Valor alterado vide 2026-958B6L "/>
  </r>
  <r>
    <x v="18"/>
    <s v="Material de processamento de dados (Insumos de informática)"/>
    <s v="Ano"/>
    <n v="1"/>
    <n v="90501.48"/>
    <n v="90501.48"/>
    <s v="1 - Novo"/>
    <d v="2026-12-19T00:00:00"/>
    <s v="3.3.90.30"/>
    <s v="LOA 2026"/>
    <x v="0"/>
    <s v="CAP QOCPM Paulo Sergio Rocha Gomes"/>
    <s v="Valor alterado vide 2026-DKQCFV;_x000a_Valor alterado vide 2026-XJ8TNX"/>
  </r>
  <r>
    <x v="19"/>
    <s v="Concursos público (CFSd)"/>
    <s v="Unidade"/>
    <n v="22692.307692307691"/>
    <n v="130"/>
    <n v="2950000"/>
    <s v="1 - Novo"/>
    <d v="2026-11-17T00:00:00"/>
    <s v="3.3.90.39"/>
    <s v="LOA 2026"/>
    <x v="0"/>
    <s v="CAP QOCPM Marcelo Maciel Pain Filho"/>
    <s v="Valor alterado para alinhamento à LOA 2026"/>
  </r>
  <r>
    <x v="19"/>
    <s v="Concurso público (CFO)"/>
    <s v="Unidade"/>
    <n v="6000"/>
    <n v="130"/>
    <n v="780000"/>
    <s v="1 - Novo"/>
    <d v="2026-11-17T00:00:00"/>
    <s v="3.3.90.39"/>
    <s v="LOA 2026"/>
    <x v="0"/>
    <s v="CAP QOCPM Marcelo Maciel Pain Filho"/>
    <m/>
  </r>
  <r>
    <x v="19"/>
    <s v="Prestação de serviços administrativos e de suporte de nível operacional – Empresa MGS"/>
    <s v="Mês"/>
    <n v="12"/>
    <n v="50000"/>
    <n v="600000"/>
    <s v="2 - Prorrogação"/>
    <d v="2026-01-01T00:00:00"/>
    <s v="3.3.90.37"/>
    <s v="LOA 2026"/>
    <x v="0"/>
    <s v="CAP QOCPM Paulo Sergio Rocha Gomes"/>
    <s v="Demanda incluída para alinhamento à LOA 2026"/>
  </r>
  <r>
    <x v="19"/>
    <s v="O Vale Transporte utilizado na localidade em que o servidor atua, exclusivamente para o deslocamento da residência ao trabalho e seu retorno"/>
    <s v="Servidor/dia"/>
    <n v="48980"/>
    <n v="9.8000000000000007"/>
    <n v="480000"/>
    <s v="1 - Novo"/>
    <d v="2026-04-07T00:00:00"/>
    <s v="3.3.90.49"/>
    <s v="LOA 2026"/>
    <x v="0"/>
    <s v="CAP QOCPM Marcelo Maciel Pain Filho"/>
    <s v="Valor alterado para alinhamento à LOA 2026"/>
  </r>
  <r>
    <x v="19"/>
    <s v="Diário Oficial"/>
    <s v="Ano"/>
    <n v="1"/>
    <n v="250000"/>
    <n v="250000"/>
    <s v="3 - Em andamento"/>
    <s v="Em andamento"/>
    <s v="3.3.91.39"/>
    <s v="LOA 2026"/>
    <x v="0"/>
    <s v="CAP QOCPM Marcelo Maciel Pain Filho"/>
    <m/>
  </r>
  <r>
    <x v="19"/>
    <s v="Concurso público (CHS)"/>
    <s v="Unidade"/>
    <n v="1500"/>
    <n v="130"/>
    <n v="195000"/>
    <s v="1 - Novo"/>
    <d v="2026-04-07T00:00:00"/>
    <s v="3.3.90.39"/>
    <s v="LOA 2026"/>
    <x v="0"/>
    <s v="CAP QOCPM Marcelo Maciel Pain Filho"/>
    <m/>
  </r>
  <r>
    <x v="19"/>
    <s v="Toxicológico"/>
    <s v="Unidade"/>
    <n v="2800"/>
    <n v="50"/>
    <n v="140000"/>
    <s v="1 - Novo"/>
    <d v="2026-11-17T00:00:00"/>
    <s v="3.3.90.39"/>
    <s v="LOA 2026"/>
    <x v="0"/>
    <s v="CAP QOCPM Marcelo Maciel Pain Filho"/>
    <m/>
  </r>
  <r>
    <x v="19"/>
    <s v="Proteção Plástica para cédulas de identidade funcional policial militar"/>
    <s v="Unidade"/>
    <n v="10000"/>
    <n v="0.17"/>
    <n v="1700.0000000000002"/>
    <s v="1 - Novo"/>
    <d v="2026-11-17T00:00:00"/>
    <s v="3.3.90.30"/>
    <s v="LOA 2026"/>
    <x v="0"/>
    <s v="CAP QOCPM Marcelo Maciel Pain Filho"/>
    <s v="Demanda incluída vide 2026-FD5CP3"/>
  </r>
  <r>
    <x v="20"/>
    <s v="Prestação de Serviços de Telefonia Móvel "/>
    <s v="Mês"/>
    <n v="12"/>
    <n v="153500"/>
    <n v="1842000"/>
    <s v="2 - Prorrogação"/>
    <s v="Em andamento"/>
    <s v="3.3.90.40"/>
    <s v="LOA 2026"/>
    <x v="0"/>
    <s v="CAP QOCPM Paulo Sergio Rocha Gomes"/>
    <m/>
  </r>
  <r>
    <x v="20"/>
    <s v="Manutenção do Sistema de Radiocomunicação e Transceptores"/>
    <s v="Mês"/>
    <n v="12"/>
    <n v="80041"/>
    <n v="960492"/>
    <s v="2 - Prorrogação"/>
    <s v="Em andamento"/>
    <s v="3.3.90.37"/>
    <s v="LOA 2026"/>
    <x v="0"/>
    <s v="CAP QOCPM Paulo Sergio Rocha Gomes"/>
    <m/>
  </r>
  <r>
    <x v="20"/>
    <s v="Contrato Link de dados - SUL"/>
    <s v="Mês"/>
    <n v="12"/>
    <n v="66667"/>
    <n v="800004"/>
    <s v="3 - Em andamento"/>
    <s v="Em andamento"/>
    <s v="3.3.90.40"/>
    <s v="LOA 2026"/>
    <x v="0"/>
    <s v="CAP QOCPM Paulo Sergio Rocha Gomes"/>
    <m/>
  </r>
  <r>
    <x v="20"/>
    <s v="Video Wall de Led "/>
    <s v="Unidade"/>
    <n v="1"/>
    <n v="750000"/>
    <n v="750000"/>
    <s v="1 - Novo"/>
    <d v="2026-04-07T00:00:00"/>
    <s v="4.4.90.52"/>
    <s v="LOA 2026"/>
    <x v="1"/>
    <s v="CAP QOCPM Paulo Sergio Rocha Gomes"/>
    <m/>
  </r>
  <r>
    <x v="20"/>
    <s v="Firewall de próxima geração para segurança e monitoramento de rede e Gerência centralizada"/>
    <s v="Unidade"/>
    <n v="1"/>
    <n v="725000"/>
    <n v="725000"/>
    <s v="1 - Novo"/>
    <d v="2026-06-10T00:00:00"/>
    <s v="4.4.90.52"/>
    <s v="LOA 2026"/>
    <x v="1"/>
    <s v="CAP QOCPM Paulo Sergio Rocha Gomes"/>
    <s v="Valor alterado conforme e-Docs 2026-XBRDSL "/>
  </r>
  <r>
    <x v="20"/>
    <s v="Contrato Link de dados - RMGV"/>
    <s v="Mês"/>
    <n v="12"/>
    <n v="48400"/>
    <n v="580800"/>
    <s v="3 - Em andamento"/>
    <s v="Em andamento"/>
    <s v="3.3.90.40"/>
    <s v="LOA 2026"/>
    <x v="0"/>
    <s v="CAP QOCPM Paulo Sergio Rocha Gomes"/>
    <m/>
  </r>
  <r>
    <x v="20"/>
    <s v="No-Break para datacenter"/>
    <s v="Unidade"/>
    <n v="1"/>
    <n v="500000"/>
    <n v="500000"/>
    <s v="1 - Novo"/>
    <d v="2026-04-07T00:00:00"/>
    <s v="4.4.90.52"/>
    <s v="LOA 2026"/>
    <x v="1"/>
    <s v="CAP QOCPM Paulo Sergio Rocha Gomes"/>
    <m/>
  </r>
  <r>
    <x v="20"/>
    <s v="Computadores com 2 monitores"/>
    <s v="Unidade"/>
    <n v="50"/>
    <n v="9000"/>
    <n v="450000"/>
    <s v="1 - Novo"/>
    <d v="2026-04-07T00:00:00"/>
    <s v="4.4.90.52"/>
    <s v="LOA 2026"/>
    <x v="1"/>
    <s v="CAP QOCPM Paulo Sergio Rocha Gomes"/>
    <m/>
  </r>
  <r>
    <x v="20"/>
    <s v="Radiocomunicadores "/>
    <s v="Unidade"/>
    <n v="45"/>
    <n v="8993.8355555555554"/>
    <n v="404722.6"/>
    <s v="1 - Novo"/>
    <d v="2026-07-12T00:00:00"/>
    <s v="4.4.90.52"/>
    <s v="LOA 2026"/>
    <x v="1"/>
    <s v="CAP QOCPM Paulo Sergio Rocha Gomes"/>
    <m/>
  </r>
  <r>
    <x v="20"/>
    <s v="Repetidora de radiocomunicação"/>
    <s v="Unidade"/>
    <n v="1"/>
    <n v="300000"/>
    <n v="300000"/>
    <s v="1 - Novo"/>
    <d v="2026-12-19T00:00:00"/>
    <s v="4.4.90.52"/>
    <s v="LOA 2026"/>
    <x v="1"/>
    <s v="CAP QOCPM Paulo Sergio Rocha Gomes"/>
    <m/>
  </r>
  <r>
    <x v="20"/>
    <s v="Multifuncionais"/>
    <s v="Unidade"/>
    <n v="40"/>
    <n v="7000"/>
    <n v="280000"/>
    <s v="1 - Novo"/>
    <d v="2026-05-09T00:00:00"/>
    <s v="4.4.90.52"/>
    <s v="LOA 2026"/>
    <x v="1"/>
    <s v="CAP QOCPM Paulo Sergio Rocha Gomes"/>
    <m/>
  </r>
  <r>
    <x v="20"/>
    <s v="Prestação de Serviço de Suporte Técnico e Manutenção em Consoles de desapacho e PABX"/>
    <s v="Mês"/>
    <n v="6"/>
    <n v="45000"/>
    <n v="270000"/>
    <s v="2 - Prorrogação"/>
    <d v="2026-07-12T00:00:00"/>
    <s v="3.3.90.39"/>
    <s v="LOA 2026"/>
    <x v="0"/>
    <s v="CAP QOCPM Paulo Sergio Rocha Gomes"/>
    <m/>
  </r>
  <r>
    <x v="20"/>
    <s v="Contrato Link de dados - NORTE"/>
    <s v="Mês"/>
    <n v="12"/>
    <n v="20900"/>
    <n v="250800"/>
    <s v="3 - Em andamento"/>
    <s v="Em andamento"/>
    <s v="3.3.90.40"/>
    <s v="LOA 2026"/>
    <x v="0"/>
    <s v="CAP QOCPM Paulo Sergio Rocha Gomes"/>
    <m/>
  </r>
  <r>
    <x v="20"/>
    <s v="Contrato Reprografia"/>
    <s v="Mês"/>
    <n v="12"/>
    <n v="18810"/>
    <n v="225720"/>
    <s v="3 - Em andamento"/>
    <s v="Em andamento"/>
    <s v="3.3.90.40"/>
    <s v="LOA 2026"/>
    <x v="0"/>
    <s v="CAP QOCPM Paulo Sergio Rocha Gomes"/>
    <m/>
  </r>
  <r>
    <x v="20"/>
    <s v="Solução de segurança e monitoramento para estações de trabalho, servidores e ambiente de rede."/>
    <s v="Unidade"/>
    <n v="250"/>
    <n v="800"/>
    <n v="200000"/>
    <s v="1 - Novo"/>
    <d v="2026-04-07T00:00:00"/>
    <s v="4.4.90.52"/>
    <s v="LOA 2026"/>
    <x v="1"/>
    <s v="CAP QOCPM Paulo Sergio Rocha Gomes"/>
    <m/>
  </r>
  <r>
    <x v="20"/>
    <s v="Celulares Smartphones"/>
    <s v="Unidade"/>
    <n v="80"/>
    <n v="1700"/>
    <n v="136000"/>
    <s v="1 - Novo"/>
    <d v="2026-04-07T00:00:00"/>
    <s v="4.4.90.52"/>
    <s v="LOA 2026"/>
    <x v="1"/>
    <s v="CAP QOCPM Paulo Sergio Rocha Gomes"/>
    <m/>
  </r>
  <r>
    <x v="20"/>
    <s v="Prestação de Serviço de Suporte Técnico e Manutenção de PABX"/>
    <s v="Mês"/>
    <n v="5"/>
    <n v="25000"/>
    <n v="125000"/>
    <s v="2 - Prorrogação"/>
    <s v="Em andamento"/>
    <s v="3.3.90.39"/>
    <s v="LOA 2026"/>
    <x v="0"/>
    <s v="CAP QOCPM Paulo Sergio Rocha Gomes"/>
    <m/>
  </r>
  <r>
    <x v="20"/>
    <s v="Prestação de Serviços de Telefonia Fixa"/>
    <s v="Mês"/>
    <n v="7"/>
    <n v="16667"/>
    <n v="116669"/>
    <s v="2 - Prorrogação"/>
    <s v="Em andamento"/>
    <s v="3.3.90.40"/>
    <s v="LOA 2026"/>
    <x v="0"/>
    <s v="CAP QOCPM Paulo Sergio Rocha Gomes"/>
    <m/>
  </r>
  <r>
    <x v="20"/>
    <s v="Switchs gerenciaveis e licenciamento"/>
    <s v="Unidade"/>
    <n v="5"/>
    <n v="18000"/>
    <n v="90000"/>
    <s v="1 - Novo"/>
    <d v="2026-06-10T00:00:00"/>
    <s v="4.4.90.52"/>
    <s v="LOA 2026"/>
    <x v="1"/>
    <s v="CAP QOCPM Paulo Sergio Rocha Gomes"/>
    <m/>
  </r>
  <r>
    <x v="20"/>
    <s v="Material para manutenção e reposição de CFTV"/>
    <s v="Unidade"/>
    <n v="1"/>
    <n v="80000"/>
    <n v="80000"/>
    <s v="1 - Novo"/>
    <d v="2026-04-07T00:00:00"/>
    <s v="4.4.90.52"/>
    <s v="LOA 2026"/>
    <x v="1"/>
    <s v="CAP QOCPM Paulo Sergio Rocha Gomes"/>
    <m/>
  </r>
  <r>
    <x v="20"/>
    <s v="Projetor multimídia"/>
    <s v="Unidade"/>
    <n v="9"/>
    <n v="6000"/>
    <n v="54000"/>
    <s v="1 - Novo"/>
    <d v="2026-04-07T00:00:00"/>
    <s v="4.4.90.52"/>
    <s v="LOA 2026"/>
    <x v="1"/>
    <s v="CAP QOCPM Paulo Sergio Rocha Gomes"/>
    <m/>
  </r>
  <r>
    <x v="20"/>
    <s v="Gabinetes Outdoor Antivandalismo 24U"/>
    <s v="Unidade"/>
    <n v="5"/>
    <n v="10000"/>
    <n v="50000"/>
    <s v="1 - Novo"/>
    <d v="2026-04-07T00:00:00"/>
    <s v="4.4.90.52"/>
    <s v="LOA 2026"/>
    <x v="1"/>
    <s v="CAP QOCPM Paulo Sergio Rocha Gomes"/>
    <m/>
  </r>
  <r>
    <x v="20"/>
    <s v="Assinaturas digitais / Certificado digital"/>
    <s v="Unidade"/>
    <n v="300"/>
    <n v="150"/>
    <n v="45000"/>
    <s v="1 - Novo"/>
    <s v="Em andamento"/>
    <s v="3.3.90.40"/>
    <s v="LOA 2026"/>
    <x v="0"/>
    <s v="CAP QOCPM Paulo Sergio Rocha Gomes"/>
    <m/>
  </r>
  <r>
    <x v="20"/>
    <s v="Tablets"/>
    <s v="Unidade"/>
    <n v="10"/>
    <n v="4231"/>
    <n v="42310"/>
    <s v="1 - Novo"/>
    <d v="2026-07-12T00:00:00"/>
    <s v="4.4.90.52"/>
    <s v="LOA 2026"/>
    <x v="1"/>
    <s v="CAP QOCPM Paulo Sergio Rocha Gomes"/>
    <m/>
  </r>
  <r>
    <x v="21"/>
    <s v="Feno para alimentação dos equinos"/>
    <s v="Kg"/>
    <n v="226309.52380952379"/>
    <n v="4.2"/>
    <n v="950500"/>
    <s v="2 - Prorrogação"/>
    <d v="2026-10-16T00:00:00"/>
    <s v="3.3.90.30"/>
    <s v="LOA 2026"/>
    <x v="0"/>
    <s v="CAP QOCPM Paulo Sergio Rocha Gomes"/>
    <s v="Valor alterado vide 2026-NM8L9Z"/>
  </r>
  <r>
    <x v="21"/>
    <s v="Ração e sal mineral para equinos"/>
    <s v="Ano"/>
    <n v="106382.97870000001"/>
    <n v="4.7"/>
    <n v="499999.99989000004"/>
    <s v="2 - Prorrogação"/>
    <d v="2026-08-13T00:00:00"/>
    <s v="3.3.90.30"/>
    <s v="LOA 2026"/>
    <x v="0"/>
    <s v="CAP QOCPM Paulo Sergio Rocha Gomes"/>
    <s v="Valor alterado vide 2026-NM8L9Z"/>
  </r>
  <r>
    <x v="21"/>
    <s v="CONTRATAÇÃO DE SERVIÇO CLÍNICO E CIRURGICO EMERGENCIAL PARA OS EQUINOS DO RPMONT"/>
    <s v="Ano"/>
    <n v="1"/>
    <n v="462000"/>
    <n v="462000"/>
    <s v="2 - Prorrogação"/>
    <d v="2026-08-13T00:00:00"/>
    <s v="3.3.90.39"/>
    <s v="LOA 2026"/>
    <x v="0"/>
    <s v="CAP QOCPM Paulo Sergio Rocha Gomes"/>
    <m/>
  </r>
  <r>
    <x v="21"/>
    <s v="Medicamentos e materiais para uso veterinário em equinos"/>
    <s v="Ano"/>
    <n v="1"/>
    <n v="450000"/>
    <n v="450000"/>
    <s v="1 - Novo"/>
    <d v="2026-05-09T00:00:00"/>
    <s v="3.3.90.30"/>
    <s v="LOA 2026"/>
    <x v="0"/>
    <s v="CAP QOCPM Paulo Sergio Rocha Gomes"/>
    <s v="Valor alterado vide 2026-NM8L9Z"/>
  </r>
  <r>
    <x v="21"/>
    <s v="CONTRATAÇÃO PARA FORNECIMENTO DE SERRAGEM TIPO MARAVALHA PARA CAMA DE EQUINOS"/>
    <s v="Kg"/>
    <n v="80000"/>
    <n v="4.5"/>
    <n v="360000"/>
    <s v="1 - Novo"/>
    <d v="2026-04-07T00:00:00"/>
    <s v="3.3.90.30"/>
    <s v="LOA 2026"/>
    <x v="0"/>
    <s v="CAP QOCPM Paulo Sergio Rocha Gomes"/>
    <m/>
  </r>
  <r>
    <x v="21"/>
    <s v="Materiais para ferrageamento de equinos"/>
    <s v="Ano"/>
    <n v="1"/>
    <n v="110000"/>
    <n v="110000"/>
    <s v="1 - Novo"/>
    <s v="01//2026"/>
    <s v="3.3.90.30"/>
    <s v="LOA 2026"/>
    <x v="0"/>
    <s v="CAP QOCPM Paulo Sergio Rocha Gomes"/>
    <s v="Demanda inserida mediante solicitação vide 2026-NM8L9Z"/>
  </r>
  <r>
    <x v="21"/>
    <s v="SELAS PARA AS ATIVIDADES DE POLICIAMENTO MONTADO REALIZADAS PELO RPMONT"/>
    <s v="Unidade"/>
    <n v="25"/>
    <n v="4000"/>
    <n v="100000"/>
    <s v="1 - Novo"/>
    <d v="2026-04-07T00:00:00"/>
    <s v="4.4.90.52"/>
    <s v="LOA 2026"/>
    <x v="1"/>
    <s v="CAP QOCPM Paulo Sergio Rocha Gomes"/>
    <m/>
  </r>
  <r>
    <x v="21"/>
    <s v="Bota de equitação"/>
    <s v="Unidade"/>
    <n v="91"/>
    <n v="1000"/>
    <n v="91000"/>
    <s v="1 - Novo"/>
    <d v="2026-08-13T00:00:00"/>
    <s v="3.3.90.30"/>
    <s v="LOA 2026"/>
    <x v="0"/>
    <s v="CAP QOCPM Paulo Sergio Rocha Gomes"/>
    <m/>
  </r>
  <r>
    <x v="21"/>
    <s v="Capacete de policiamento ostensivo montado"/>
    <s v="Unidade"/>
    <n v="100"/>
    <n v="520"/>
    <n v="52000"/>
    <s v="1 - Novo"/>
    <d v="2026-04-07T00:00:00"/>
    <s v="3.3.90.30"/>
    <s v="LOA 2026"/>
    <x v="0"/>
    <s v="CAP QOCPM Paulo Sergio Rocha Gomes"/>
    <m/>
  </r>
  <r>
    <x v="21"/>
    <s v="EQUIPAMENTOS DE REABILITAÇÃO VETERINARIA (OZONIOTERAPIA E LASERTERAPIA)"/>
    <s v="Ano"/>
    <n v="1"/>
    <n v="30000"/>
    <n v="30000"/>
    <s v="1 - Novo"/>
    <d v="2026-09-14T00:00:00"/>
    <s v="4.4.90.52"/>
    <s v="LOA 2026"/>
    <x v="1"/>
    <s v="CAP QOCPM Paulo Sergio Rocha Gomes"/>
    <m/>
  </r>
  <r>
    <x v="21"/>
    <s v="REDONDEL PARA ADESTRAMENTO DE EQUINOS"/>
    <s v="Unidade"/>
    <n v="1"/>
    <n v="28000"/>
    <n v="28000"/>
    <s v="1 - Novo"/>
    <d v="2026-04-07T00:00:00"/>
    <s v="4.4.90.52"/>
    <s v="LOA 2026"/>
    <x v="1"/>
    <s v="CAP QOCPM Paulo Sergio Rocha Gomes"/>
    <m/>
  </r>
  <r>
    <x v="21"/>
    <s v="CONJUNTO IMPERMEÁVEL DE BLUSA E CALÇA COM FAIXAS REFLETIVAS"/>
    <s v="Unidade"/>
    <n v="61"/>
    <n v="350"/>
    <n v="21350"/>
    <s v="1 - Novo"/>
    <d v="2026-04-07T00:00:00"/>
    <s v="3.3.90.30"/>
    <s v="LOA 2026"/>
    <x v="0"/>
    <s v="CAP QOCPM Marcelo Maciel Pain Filho"/>
    <m/>
  </r>
  <r>
    <x v="21"/>
    <s v="CAIXA (TRONCO) DE CONTENÇÃO PARA EQUINOS"/>
    <s v="Unidade"/>
    <n v="2"/>
    <n v="10000"/>
    <n v="20000"/>
    <s v="1 - Novo"/>
    <d v="2026-04-07T00:00:00"/>
    <s v="4.4.90.52"/>
    <s v="LOA 2026"/>
    <x v="1"/>
    <s v="CAP QOCPM Paulo Sergio Rocha Gomes"/>
    <m/>
  </r>
  <r>
    <x v="21"/>
    <s v="Prestação de serviço de realização de exames laboratoriais de mormo e AIE para equinos"/>
    <s v="Unidade"/>
    <n v="200"/>
    <n v="93"/>
    <n v="18600"/>
    <s v="1 - Novo"/>
    <d v="2026-05-09T00:00:00"/>
    <s v="3.3.90.39"/>
    <s v="LOA 2026"/>
    <x v="0"/>
    <s v="CAP QOCPM Paulo Sergio Rocha Gomes"/>
    <m/>
  </r>
  <r>
    <x v="21"/>
    <s v="Equipamentos laboratoriais para o RPMont"/>
    <s v="Ano"/>
    <n v="1"/>
    <n v="15000"/>
    <n v="15000"/>
    <s v="1 - Novo"/>
    <d v="2026-10-16T00:00:00"/>
    <s v="4.4.90.52"/>
    <s v="LOA 2026"/>
    <x v="1"/>
    <s v="CAP QOCPM Marcelo Maciel Pain Filho"/>
    <m/>
  </r>
  <r>
    <x v="21"/>
    <s v="MATERIAIS PEDAGÓGICOS PARA A EQUOTERAPIA"/>
    <s v="Ano"/>
    <n v="1"/>
    <n v="5000"/>
    <n v="5000"/>
    <s v="1 - Novo"/>
    <d v="2026-04-07T00:00:00"/>
    <s v="3.3.90.30"/>
    <s v="LOA 2026"/>
    <x v="0"/>
    <s v="CAP QOCPM Marcelo Maciel Pain Filho"/>
    <m/>
  </r>
  <r>
    <x v="21"/>
    <s v="MAQUINA  DE GELO PROFISSIONAL  PARA CRIOTERAPIA EM EQUINOS"/>
    <s v="Unidade"/>
    <n v="1"/>
    <n v="3500"/>
    <n v="3500"/>
    <s v="1 - Novo"/>
    <d v="2026-07-12T00:00:00"/>
    <s v="4.4.90.52"/>
    <s v="LOA 2026"/>
    <x v="1"/>
    <s v="CAP QOCPM Marcelo Maciel Pain Filho"/>
    <m/>
  </r>
  <r>
    <x v="21"/>
    <s v="MOTOSSERA PARA UTILIZAÇÃO NO C.C.R.E.P.F"/>
    <s v="Unidade"/>
    <n v="1"/>
    <n v="3500"/>
    <n v="3500"/>
    <s v="1 - Novo"/>
    <d v="2026-11-17T00:00:00"/>
    <s v="4.4.90.52"/>
    <s v="LOA 2026"/>
    <x v="1"/>
    <s v="CAP QOCPM Marcelo Maciel Pain Filh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3C97D7-0906-4C69-969B-4994C1130986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7" firstHeaderRow="1" firstDataRow="2" firstDataCol="1"/>
  <pivotFields count="13">
    <pivotField axis="axisRow" showAll="0">
      <items count="23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13"/>
        <item x="5"/>
        <item t="default"/>
      </items>
    </pivotField>
    <pivotField showAll="0"/>
    <pivotField showAll="0"/>
    <pivotField numFmtId="3" showAll="0"/>
    <pivotField numFmtId="164" showAll="0"/>
    <pivotField dataField="1" numFmtId="164"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10"/>
  </colFields>
  <colItems count="3">
    <i>
      <x/>
    </i>
    <i>
      <x v="1"/>
    </i>
    <i t="grand">
      <x/>
    </i>
  </colItems>
  <dataFields count="1">
    <dataField name="Soma de Estimativa preliminar de valor 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4DC346-6781-4F67-A432-A0B9ADFE49A7}" name="Tabela11434" displayName="Tabela11434" ref="A4:M140" totalsRowShown="0" headerRowDxfId="53" dataDxfId="52">
  <autoFilter ref="A4:M140" xr:uid="{00000000-0009-0000-0100-000002000000}"/>
  <sortState xmlns:xlrd2="http://schemas.microsoft.com/office/spreadsheetml/2017/richdata2" ref="A5:M140">
    <sortCondition ref="A4:A140"/>
  </sortState>
  <tableColumns count="13">
    <tableColumn id="18" xr3:uid="{1DFF3C9D-878F-4B2C-8F40-144BFB340E8E}" name="Setor demandante" dataDxfId="51"/>
    <tableColumn id="3" xr3:uid="{F75081EC-76A0-4E91-A7B5-7FDDC407F1EA}" name="Objeto" dataDxfId="50"/>
    <tableColumn id="7" xr3:uid="{6FDA136C-FA75-4411-BC71-525F31E7F528}" name="Unidade de medida" dataDxfId="49"/>
    <tableColumn id="8" xr3:uid="{0C5CB962-E973-4A6B-BF35-929A5CE22DBD}" name="Qntd estimada" dataDxfId="48"/>
    <tableColumn id="21" xr3:uid="{CD66F4D7-1D12-4882-B074-1BA1FCC2A8C8}" name="Valor unitário (estimado)" dataDxfId="47"/>
    <tableColumn id="9" xr3:uid="{B1C094B5-B58D-4F71-BA78-4F66B0536361}" name="Estimativa preliminar de valor " dataDxfId="46">
      <calculatedColumnFormula>Tabela11434[[#This Row],[Valor unitário (estimado)]]*Tabela11434[[#This Row],[Qntd estimada]]</calculatedColumnFormula>
    </tableColumn>
    <tableColumn id="11" xr3:uid="{9C6D92DA-5510-4CC0-977A-A6885D4E5D97}" name="Tipo de contratação" dataDxfId="45"/>
    <tableColumn id="12" xr3:uid="{ACF73EC4-1505-419E-8D53-B0054A73CAC9}" name="Prazo" dataDxfId="44"/>
    <tableColumn id="22" xr3:uid="{D6E41C71-97ED-4496-BD57-4F693A645ABA}" name="Classificação orçamentária" dataDxfId="43"/>
    <tableColumn id="5" xr3:uid="{0569DCAF-E842-416A-BDC9-9FA30873F6D3}" name="ORIGEM DO RECURSO" dataDxfId="42"/>
    <tableColumn id="1" xr3:uid="{80ED800A-3FA6-4630-8451-DBDC9E15FD46}" name="GND" dataDxfId="41"/>
    <tableColumn id="25" xr3:uid="{B68E0CDF-641D-419B-87E6-5EBDFD61C24F}" name="Agente de contratação" dataDxfId="40"/>
    <tableColumn id="2" xr3:uid="{92521B56-75D4-4C9F-972D-F28C2E84C5D8}" name="Observações" dataDxfId="3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FDD4-87C0-4F3B-BD5A-4C43D0BF3982}">
  <sheetPr>
    <pageSetUpPr fitToPage="1"/>
  </sheetPr>
  <dimension ref="A1:Z158"/>
  <sheetViews>
    <sheetView tabSelected="1" zoomScale="115" zoomScaleNormal="115" workbookViewId="0">
      <pane ySplit="4" topLeftCell="A5" activePane="bottomLeft" state="frozen"/>
      <selection activeCell="D1" sqref="D1"/>
      <selection pane="bottomLeft" activeCell="A142" sqref="A1:M142"/>
    </sheetView>
  </sheetViews>
  <sheetFormatPr defaultColWidth="14.42578125" defaultRowHeight="15" x14ac:dyDescent="0.25"/>
  <cols>
    <col min="1" max="1" width="12.28515625" style="2" customWidth="1"/>
    <col min="2" max="2" width="40" style="12" customWidth="1"/>
    <col min="3" max="3" width="12" style="2" customWidth="1"/>
    <col min="4" max="4" width="13.28515625" style="2" customWidth="1"/>
    <col min="5" max="5" width="15.28515625" customWidth="1"/>
    <col min="6" max="6" width="17.42578125" customWidth="1"/>
    <col min="7" max="7" width="16.28515625" style="2" bestFit="1" customWidth="1"/>
    <col min="8" max="8" width="10.28515625" style="2" customWidth="1"/>
    <col min="9" max="9" width="13.28515625" style="1" customWidth="1"/>
    <col min="10" max="10" width="12.5703125" style="1" customWidth="1"/>
    <col min="11" max="11" width="9.7109375" style="1" customWidth="1"/>
    <col min="12" max="12" width="29.7109375" style="1" bestFit="1" customWidth="1"/>
    <col min="13" max="13" width="29.5703125" style="17" customWidth="1"/>
    <col min="14" max="20" width="14.42578125" style="18"/>
    <col min="21" max="26" width="14.42578125" style="5"/>
    <col min="27" max="16384" width="14.42578125" style="2"/>
  </cols>
  <sheetData>
    <row r="1" spans="1:26" ht="35.25" x14ac:dyDescent="0.25">
      <c r="A1" s="50" t="s">
        <v>173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5" t="s">
        <v>159</v>
      </c>
      <c r="M1" s="21">
        <f>GETPIVOTDATA("Estimativa preliminar de valor ",Planilha2!$A$3,"GND","Investimento")</f>
        <v>25779651.880000003</v>
      </c>
    </row>
    <row r="2" spans="1:26" ht="40.5" x14ac:dyDescent="0.25">
      <c r="A2" s="50" t="s">
        <v>174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5" t="s">
        <v>191</v>
      </c>
      <c r="M2" s="21">
        <f>GETPIVOTDATA("Estimativa preliminar de valor ",Planilha2!$A$3,"GND","Custeio")</f>
        <v>78031510.527890012</v>
      </c>
    </row>
    <row r="3" spans="1:26" s="14" customFormat="1" ht="26.25" x14ac:dyDescent="0.25">
      <c r="A3" s="53" t="s">
        <v>175</v>
      </c>
      <c r="B3" s="54"/>
      <c r="C3" s="54"/>
      <c r="D3" s="54"/>
      <c r="E3" s="54"/>
      <c r="F3" s="54"/>
      <c r="G3" s="54"/>
      <c r="H3" s="54"/>
      <c r="I3" s="52" t="s">
        <v>237</v>
      </c>
      <c r="J3" s="52"/>
      <c r="K3" s="51" t="s">
        <v>176</v>
      </c>
      <c r="L3" s="51"/>
      <c r="M3" s="13" t="s">
        <v>243</v>
      </c>
      <c r="N3" s="19"/>
      <c r="O3" s="19"/>
      <c r="P3" s="19"/>
      <c r="Q3" s="19"/>
      <c r="R3" s="19"/>
      <c r="S3" s="19"/>
      <c r="T3" s="19"/>
      <c r="U3" s="20"/>
      <c r="V3" s="20"/>
      <c r="W3" s="20"/>
      <c r="X3" s="20"/>
      <c r="Y3" s="20"/>
      <c r="Z3" s="20"/>
    </row>
    <row r="4" spans="1:26" ht="38.25" x14ac:dyDescent="0.25">
      <c r="A4" s="6" t="s">
        <v>183</v>
      </c>
      <c r="B4" s="7" t="s">
        <v>184</v>
      </c>
      <c r="C4" s="7" t="s">
        <v>185</v>
      </c>
      <c r="D4" s="7" t="s">
        <v>186</v>
      </c>
      <c r="E4" s="7" t="s">
        <v>182</v>
      </c>
      <c r="F4" s="7" t="s">
        <v>181</v>
      </c>
      <c r="G4" s="7" t="s">
        <v>180</v>
      </c>
      <c r="H4" s="7" t="s">
        <v>179</v>
      </c>
      <c r="I4" s="7" t="s">
        <v>178</v>
      </c>
      <c r="J4" s="7" t="s">
        <v>195</v>
      </c>
      <c r="K4" s="7" t="s">
        <v>157</v>
      </c>
      <c r="L4" s="8" t="s">
        <v>187</v>
      </c>
      <c r="M4" s="16" t="s">
        <v>177</v>
      </c>
    </row>
    <row r="5" spans="1:26" ht="33.75" x14ac:dyDescent="0.25">
      <c r="A5" s="22" t="s">
        <v>24</v>
      </c>
      <c r="B5" s="22" t="s">
        <v>85</v>
      </c>
      <c r="C5" s="22" t="s">
        <v>22</v>
      </c>
      <c r="D5" s="23">
        <v>1</v>
      </c>
      <c r="E5" s="24">
        <v>80000</v>
      </c>
      <c r="F5" s="25">
        <f>Tabela11434[[#This Row],[Valor unitário (estimado)]]*Tabela11434[[#This Row],[Qntd estimada]]</f>
        <v>80000</v>
      </c>
      <c r="G5" s="22" t="s">
        <v>21</v>
      </c>
      <c r="H5" s="26">
        <v>46023</v>
      </c>
      <c r="I5" s="22" t="s">
        <v>100</v>
      </c>
      <c r="J5" s="22" t="s">
        <v>148</v>
      </c>
      <c r="K5" s="22" t="s">
        <v>158</v>
      </c>
      <c r="L5" s="27" t="s">
        <v>171</v>
      </c>
      <c r="M5" s="28"/>
    </row>
    <row r="6" spans="1:26" ht="12" x14ac:dyDescent="0.25">
      <c r="A6" s="22" t="s">
        <v>166</v>
      </c>
      <c r="B6" s="29" t="s">
        <v>170</v>
      </c>
      <c r="C6" s="22" t="s">
        <v>22</v>
      </c>
      <c r="D6" s="23">
        <v>1</v>
      </c>
      <c r="E6" s="24">
        <v>17881.713500003814</v>
      </c>
      <c r="F6" s="25">
        <f>Tabela11434[[#This Row],[Valor unitário (estimado)]]*Tabela11434[[#This Row],[Qntd estimada]]</f>
        <v>17881.713500003814</v>
      </c>
      <c r="G6" s="22" t="s">
        <v>12</v>
      </c>
      <c r="H6" s="26">
        <v>46119</v>
      </c>
      <c r="I6" s="22" t="s">
        <v>102</v>
      </c>
      <c r="J6" s="22" t="s">
        <v>148</v>
      </c>
      <c r="K6" s="22" t="s">
        <v>158</v>
      </c>
      <c r="L6" s="27" t="s">
        <v>149</v>
      </c>
      <c r="M6" s="28"/>
    </row>
    <row r="7" spans="1:26" ht="12" x14ac:dyDescent="0.25">
      <c r="A7" s="22" t="s">
        <v>166</v>
      </c>
      <c r="B7" s="29" t="s">
        <v>169</v>
      </c>
      <c r="C7" s="22" t="s">
        <v>22</v>
      </c>
      <c r="D7" s="23">
        <v>1</v>
      </c>
      <c r="E7" s="24">
        <v>3132.74</v>
      </c>
      <c r="F7" s="25">
        <f>Tabela11434[[#This Row],[Valor unitário (estimado)]]*Tabela11434[[#This Row],[Qntd estimada]]</f>
        <v>3132.74</v>
      </c>
      <c r="G7" s="22" t="s">
        <v>12</v>
      </c>
      <c r="H7" s="26">
        <v>46119</v>
      </c>
      <c r="I7" s="22" t="s">
        <v>99</v>
      </c>
      <c r="J7" s="22" t="s">
        <v>148</v>
      </c>
      <c r="K7" s="22" t="s">
        <v>159</v>
      </c>
      <c r="L7" s="27" t="s">
        <v>149</v>
      </c>
      <c r="M7" s="28"/>
    </row>
    <row r="8" spans="1:26" ht="22.5" x14ac:dyDescent="0.25">
      <c r="A8" s="22" t="s">
        <v>13</v>
      </c>
      <c r="B8" s="22" t="s">
        <v>232</v>
      </c>
      <c r="C8" s="22" t="s">
        <v>17</v>
      </c>
      <c r="D8" s="23">
        <v>242</v>
      </c>
      <c r="E8" s="24">
        <v>226.93</v>
      </c>
      <c r="F8" s="25">
        <v>55000</v>
      </c>
      <c r="G8" s="22" t="s">
        <v>12</v>
      </c>
      <c r="H8" s="26">
        <v>46113</v>
      </c>
      <c r="I8" s="22" t="s">
        <v>102</v>
      </c>
      <c r="J8" s="22" t="s">
        <v>148</v>
      </c>
      <c r="K8" s="22" t="s">
        <v>158</v>
      </c>
      <c r="L8" s="27" t="s">
        <v>171</v>
      </c>
      <c r="M8" s="27" t="s">
        <v>234</v>
      </c>
    </row>
    <row r="9" spans="1:26" ht="56.25" x14ac:dyDescent="0.25">
      <c r="A9" s="22" t="s">
        <v>13</v>
      </c>
      <c r="B9" s="22" t="s">
        <v>233</v>
      </c>
      <c r="C9" s="22" t="s">
        <v>17</v>
      </c>
      <c r="D9" s="23">
        <v>35</v>
      </c>
      <c r="E9" s="24">
        <v>714</v>
      </c>
      <c r="F9" s="25">
        <v>25000</v>
      </c>
      <c r="G9" s="22" t="s">
        <v>12</v>
      </c>
      <c r="H9" s="26">
        <v>46113</v>
      </c>
      <c r="I9" s="22" t="s">
        <v>99</v>
      </c>
      <c r="J9" s="22" t="s">
        <v>148</v>
      </c>
      <c r="K9" s="22" t="s">
        <v>159</v>
      </c>
      <c r="L9" s="27" t="s">
        <v>171</v>
      </c>
      <c r="M9" s="27" t="s">
        <v>236</v>
      </c>
      <c r="N9" s="41"/>
      <c r="O9" s="41"/>
      <c r="P9" s="41"/>
      <c r="Q9" s="41"/>
      <c r="R9" s="41"/>
      <c r="S9" s="41"/>
      <c r="T9" s="41"/>
      <c r="U9" s="1"/>
      <c r="V9" s="1"/>
      <c r="W9" s="1"/>
      <c r="X9" s="1"/>
      <c r="Y9" s="1"/>
      <c r="Z9" s="1"/>
    </row>
    <row r="10" spans="1:26" ht="12" x14ac:dyDescent="0.25">
      <c r="A10" s="22" t="s">
        <v>13</v>
      </c>
      <c r="B10" s="22" t="s">
        <v>114</v>
      </c>
      <c r="C10" s="22" t="s">
        <v>17</v>
      </c>
      <c r="D10" s="23">
        <v>1</v>
      </c>
      <c r="E10" s="24">
        <v>17800</v>
      </c>
      <c r="F10" s="25">
        <v>17800</v>
      </c>
      <c r="G10" s="22" t="s">
        <v>12</v>
      </c>
      <c r="H10" s="26">
        <v>46343</v>
      </c>
      <c r="I10" s="22" t="s">
        <v>101</v>
      </c>
      <c r="J10" s="22" t="s">
        <v>148</v>
      </c>
      <c r="K10" s="22" t="s">
        <v>158</v>
      </c>
      <c r="L10" s="27" t="s">
        <v>149</v>
      </c>
      <c r="M10" s="28"/>
    </row>
    <row r="11" spans="1:26" ht="12" x14ac:dyDescent="0.25">
      <c r="A11" s="22" t="s">
        <v>13</v>
      </c>
      <c r="B11" s="22" t="s">
        <v>67</v>
      </c>
      <c r="C11" s="22" t="s">
        <v>17</v>
      </c>
      <c r="D11" s="23">
        <v>32</v>
      </c>
      <c r="E11" s="24">
        <v>325</v>
      </c>
      <c r="F11" s="25">
        <v>10400</v>
      </c>
      <c r="G11" s="22" t="s">
        <v>12</v>
      </c>
      <c r="H11" s="26">
        <v>46343</v>
      </c>
      <c r="I11" s="22" t="s">
        <v>104</v>
      </c>
      <c r="J11" s="22" t="s">
        <v>148</v>
      </c>
      <c r="K11" s="22" t="s">
        <v>158</v>
      </c>
      <c r="L11" s="27" t="s">
        <v>149</v>
      </c>
      <c r="M11" s="28"/>
    </row>
    <row r="12" spans="1:26" ht="12" x14ac:dyDescent="0.25">
      <c r="A12" s="22" t="s">
        <v>9</v>
      </c>
      <c r="B12" s="22" t="s">
        <v>134</v>
      </c>
      <c r="C12" s="22" t="s">
        <v>10</v>
      </c>
      <c r="D12" s="23">
        <v>14700</v>
      </c>
      <c r="E12" s="24">
        <v>34.01</v>
      </c>
      <c r="F12" s="25">
        <f>Tabela11434[[#This Row],[Valor unitário (estimado)]]*Tabela11434[[#This Row],[Qntd estimada]]</f>
        <v>499946.99999999994</v>
      </c>
      <c r="G12" s="22" t="s">
        <v>27</v>
      </c>
      <c r="H12" s="26">
        <v>46343</v>
      </c>
      <c r="I12" s="22" t="s">
        <v>102</v>
      </c>
      <c r="J12" s="22" t="s">
        <v>148</v>
      </c>
      <c r="K12" s="22" t="s">
        <v>158</v>
      </c>
      <c r="L12" s="27" t="s">
        <v>149</v>
      </c>
      <c r="M12" s="28"/>
    </row>
    <row r="13" spans="1:26" ht="12" x14ac:dyDescent="0.25">
      <c r="A13" s="22" t="s">
        <v>9</v>
      </c>
      <c r="B13" s="22" t="s">
        <v>139</v>
      </c>
      <c r="C13" s="22" t="s">
        <v>17</v>
      </c>
      <c r="D13" s="23">
        <v>8</v>
      </c>
      <c r="E13" s="24">
        <v>38750</v>
      </c>
      <c r="F13" s="25">
        <f>Tabela11434[[#This Row],[Valor unitário (estimado)]]*Tabela11434[[#This Row],[Qntd estimada]]</f>
        <v>310000</v>
      </c>
      <c r="G13" s="22" t="s">
        <v>12</v>
      </c>
      <c r="H13" s="26">
        <v>46215</v>
      </c>
      <c r="I13" s="22" t="s">
        <v>99</v>
      </c>
      <c r="J13" s="22" t="s">
        <v>148</v>
      </c>
      <c r="K13" s="22" t="s">
        <v>159</v>
      </c>
      <c r="L13" s="27" t="s">
        <v>149</v>
      </c>
      <c r="M13" s="27"/>
    </row>
    <row r="14" spans="1:26" ht="22.5" x14ac:dyDescent="0.25">
      <c r="A14" s="22" t="s">
        <v>9</v>
      </c>
      <c r="B14" s="22" t="s">
        <v>132</v>
      </c>
      <c r="C14" s="22" t="s">
        <v>17</v>
      </c>
      <c r="D14" s="23">
        <v>950</v>
      </c>
      <c r="E14" s="24">
        <v>157.88999999999999</v>
      </c>
      <c r="F14" s="25">
        <f>Tabela11434[[#This Row],[Valor unitário (estimado)]]*Tabela11434[[#This Row],[Qntd estimada]]</f>
        <v>149995.5</v>
      </c>
      <c r="G14" s="22" t="s">
        <v>27</v>
      </c>
      <c r="H14" s="26">
        <v>46151</v>
      </c>
      <c r="I14" s="22" t="s">
        <v>102</v>
      </c>
      <c r="J14" s="22" t="s">
        <v>148</v>
      </c>
      <c r="K14" s="22" t="s">
        <v>158</v>
      </c>
      <c r="L14" s="27" t="s">
        <v>149</v>
      </c>
      <c r="M14" s="28"/>
    </row>
    <row r="15" spans="1:26" ht="12" x14ac:dyDescent="0.25">
      <c r="A15" s="22" t="s">
        <v>9</v>
      </c>
      <c r="B15" s="22" t="s">
        <v>130</v>
      </c>
      <c r="C15" s="22" t="s">
        <v>17</v>
      </c>
      <c r="D15" s="23">
        <v>1739</v>
      </c>
      <c r="E15" s="24">
        <v>86.23</v>
      </c>
      <c r="F15" s="25">
        <f>Tabela11434[[#This Row],[Valor unitário (estimado)]]*Tabela11434[[#This Row],[Qntd estimada]]</f>
        <v>149953.97</v>
      </c>
      <c r="G15" s="22" t="s">
        <v>27</v>
      </c>
      <c r="H15" s="26">
        <v>46215</v>
      </c>
      <c r="I15" s="22" t="s">
        <v>102</v>
      </c>
      <c r="J15" s="22" t="s">
        <v>148</v>
      </c>
      <c r="K15" s="22" t="s">
        <v>158</v>
      </c>
      <c r="L15" s="27" t="s">
        <v>149</v>
      </c>
      <c r="M15" s="28"/>
    </row>
    <row r="16" spans="1:26" ht="22.5" x14ac:dyDescent="0.25">
      <c r="A16" s="22" t="s">
        <v>9</v>
      </c>
      <c r="B16" s="22" t="s">
        <v>80</v>
      </c>
      <c r="C16" s="22" t="s">
        <v>17</v>
      </c>
      <c r="D16" s="23">
        <v>224</v>
      </c>
      <c r="E16" s="24">
        <v>666.84</v>
      </c>
      <c r="F16" s="25">
        <f>Tabela11434[[#This Row],[Valor unitário (estimado)]]*Tabela11434[[#This Row],[Qntd estimada]]</f>
        <v>149372.16</v>
      </c>
      <c r="G16" s="22" t="s">
        <v>27</v>
      </c>
      <c r="H16" s="26">
        <v>46247</v>
      </c>
      <c r="I16" s="22" t="s">
        <v>100</v>
      </c>
      <c r="J16" s="22" t="s">
        <v>148</v>
      </c>
      <c r="K16" s="22" t="s">
        <v>158</v>
      </c>
      <c r="L16" s="27" t="s">
        <v>149</v>
      </c>
      <c r="M16" s="28"/>
    </row>
    <row r="17" spans="1:13" ht="12" x14ac:dyDescent="0.25">
      <c r="A17" s="22" t="s">
        <v>9</v>
      </c>
      <c r="B17" s="22" t="s">
        <v>78</v>
      </c>
      <c r="C17" s="22" t="s">
        <v>17</v>
      </c>
      <c r="D17" s="23">
        <v>155</v>
      </c>
      <c r="E17" s="24">
        <v>962.88</v>
      </c>
      <c r="F17" s="25">
        <f>Tabela11434[[#This Row],[Valor unitário (estimado)]]*Tabela11434[[#This Row],[Qntd estimada]]</f>
        <v>149246.39999999999</v>
      </c>
      <c r="G17" s="22" t="s">
        <v>27</v>
      </c>
      <c r="H17" s="26">
        <v>46151</v>
      </c>
      <c r="I17" s="22" t="s">
        <v>100</v>
      </c>
      <c r="J17" s="22" t="s">
        <v>148</v>
      </c>
      <c r="K17" s="22" t="s">
        <v>158</v>
      </c>
      <c r="L17" s="27" t="s">
        <v>149</v>
      </c>
      <c r="M17" s="28"/>
    </row>
    <row r="18" spans="1:13" ht="22.5" x14ac:dyDescent="0.25">
      <c r="A18" s="22" t="s">
        <v>9</v>
      </c>
      <c r="B18" s="22" t="s">
        <v>79</v>
      </c>
      <c r="C18" s="22" t="s">
        <v>17</v>
      </c>
      <c r="D18" s="23">
        <v>228</v>
      </c>
      <c r="E18" s="24">
        <v>219.08</v>
      </c>
      <c r="F18" s="25">
        <f>Tabela11434[[#This Row],[Valor unitário (estimado)]]*Tabela11434[[#This Row],[Qntd estimada]]</f>
        <v>49950.240000000005</v>
      </c>
      <c r="G18" s="22" t="s">
        <v>27</v>
      </c>
      <c r="H18" s="26">
        <v>46247</v>
      </c>
      <c r="I18" s="22" t="s">
        <v>100</v>
      </c>
      <c r="J18" s="22" t="s">
        <v>148</v>
      </c>
      <c r="K18" s="22" t="s">
        <v>158</v>
      </c>
      <c r="L18" s="27" t="s">
        <v>149</v>
      </c>
      <c r="M18" s="28"/>
    </row>
    <row r="19" spans="1:13" ht="12" x14ac:dyDescent="0.25">
      <c r="A19" s="22" t="s">
        <v>9</v>
      </c>
      <c r="B19" s="22" t="s">
        <v>81</v>
      </c>
      <c r="C19" s="22" t="s">
        <v>17</v>
      </c>
      <c r="D19" s="23">
        <v>13</v>
      </c>
      <c r="E19" s="24">
        <v>3000</v>
      </c>
      <c r="F19" s="25">
        <f>Tabela11434[[#This Row],[Valor unitário (estimado)]]*Tabela11434[[#This Row],[Qntd estimada]]</f>
        <v>39000</v>
      </c>
      <c r="G19" s="22" t="s">
        <v>12</v>
      </c>
      <c r="H19" s="26">
        <v>46119</v>
      </c>
      <c r="I19" s="22" t="s">
        <v>99</v>
      </c>
      <c r="J19" s="22" t="s">
        <v>148</v>
      </c>
      <c r="K19" s="22" t="s">
        <v>159</v>
      </c>
      <c r="L19" s="27" t="s">
        <v>149</v>
      </c>
      <c r="M19" s="28"/>
    </row>
    <row r="20" spans="1:13" ht="22.5" x14ac:dyDescent="0.25">
      <c r="A20" s="22" t="s">
        <v>3</v>
      </c>
      <c r="B20" s="22" t="s">
        <v>172</v>
      </c>
      <c r="C20" s="22" t="s">
        <v>22</v>
      </c>
      <c r="D20" s="23">
        <v>1</v>
      </c>
      <c r="E20" s="24">
        <v>4000</v>
      </c>
      <c r="F20" s="25">
        <f>Tabela11434[[#This Row],[Valor unitário (estimado)]]*Tabela11434[[#This Row],[Qntd estimada]]</f>
        <v>4000</v>
      </c>
      <c r="G20" s="22" t="s">
        <v>12</v>
      </c>
      <c r="H20" s="26">
        <v>46151</v>
      </c>
      <c r="I20" s="22" t="s">
        <v>100</v>
      </c>
      <c r="J20" s="22" t="s">
        <v>148</v>
      </c>
      <c r="K20" s="22" t="s">
        <v>158</v>
      </c>
      <c r="L20" s="27" t="s">
        <v>149</v>
      </c>
      <c r="M20" s="28"/>
    </row>
    <row r="21" spans="1:13" ht="22.5" x14ac:dyDescent="0.25">
      <c r="A21" s="30" t="s">
        <v>221</v>
      </c>
      <c r="B21" s="22" t="s">
        <v>223</v>
      </c>
      <c r="C21" s="22" t="s">
        <v>17</v>
      </c>
      <c r="D21" s="23">
        <v>60</v>
      </c>
      <c r="E21" s="24">
        <v>592.54</v>
      </c>
      <c r="F21" s="25">
        <f>Tabela11434[[#This Row],[Valor unitário (estimado)]]*Tabela11434[[#This Row],[Qntd estimada]]</f>
        <v>35552.399999999994</v>
      </c>
      <c r="G21" s="22" t="s">
        <v>12</v>
      </c>
      <c r="H21" s="26">
        <v>46119</v>
      </c>
      <c r="I21" s="22" t="s">
        <v>100</v>
      </c>
      <c r="J21" s="22" t="s">
        <v>148</v>
      </c>
      <c r="K21" s="22" t="s">
        <v>158</v>
      </c>
      <c r="L21" s="27" t="s">
        <v>171</v>
      </c>
      <c r="M21" s="31" t="s">
        <v>222</v>
      </c>
    </row>
    <row r="22" spans="1:13" ht="33.75" x14ac:dyDescent="0.25">
      <c r="A22" s="22" t="s">
        <v>97</v>
      </c>
      <c r="B22" s="22" t="s">
        <v>94</v>
      </c>
      <c r="C22" s="22" t="s">
        <v>17</v>
      </c>
      <c r="D22" s="23">
        <v>1</v>
      </c>
      <c r="E22" s="24">
        <v>9999.64</v>
      </c>
      <c r="F22" s="25">
        <f>Tabela11434[[#This Row],[Valor unitário (estimado)]]*Tabela11434[[#This Row],[Qntd estimada]]</f>
        <v>9999.64</v>
      </c>
      <c r="G22" s="22" t="s">
        <v>12</v>
      </c>
      <c r="H22" s="26">
        <v>46375</v>
      </c>
      <c r="I22" s="22" t="s">
        <v>102</v>
      </c>
      <c r="J22" s="22" t="s">
        <v>148</v>
      </c>
      <c r="K22" s="22" t="s">
        <v>158</v>
      </c>
      <c r="L22" s="27" t="s">
        <v>171</v>
      </c>
      <c r="M22" s="28"/>
    </row>
    <row r="23" spans="1:13" ht="33.75" x14ac:dyDescent="0.25">
      <c r="A23" s="22" t="s">
        <v>14</v>
      </c>
      <c r="B23" s="22" t="s">
        <v>30</v>
      </c>
      <c r="C23" s="22" t="s">
        <v>20</v>
      </c>
      <c r="D23" s="23">
        <v>10220</v>
      </c>
      <c r="E23" s="24">
        <v>48.2</v>
      </c>
      <c r="F23" s="25">
        <f>Tabela11434[[#This Row],[Valor unitário (estimado)]]*Tabela11434[[#This Row],[Qntd estimada]]</f>
        <v>492604</v>
      </c>
      <c r="G23" s="22" t="s">
        <v>27</v>
      </c>
      <c r="H23" s="26">
        <v>46375</v>
      </c>
      <c r="I23" s="22" t="s">
        <v>102</v>
      </c>
      <c r="J23" s="22" t="s">
        <v>148</v>
      </c>
      <c r="K23" s="22" t="s">
        <v>158</v>
      </c>
      <c r="L23" s="27" t="s">
        <v>149</v>
      </c>
      <c r="M23" s="28"/>
    </row>
    <row r="24" spans="1:13" ht="33.75" x14ac:dyDescent="0.25">
      <c r="A24" s="32" t="s">
        <v>8</v>
      </c>
      <c r="B24" s="22" t="s">
        <v>98</v>
      </c>
      <c r="C24" s="22" t="s">
        <v>17</v>
      </c>
      <c r="D24" s="23">
        <v>1690</v>
      </c>
      <c r="E24" s="24">
        <v>3.3</v>
      </c>
      <c r="F24" s="25">
        <f>Tabela11434[[#This Row],[Valor unitário (estimado)]]*Tabela11434[[#This Row],[Qntd estimada]]</f>
        <v>5577</v>
      </c>
      <c r="G24" s="25" t="s">
        <v>27</v>
      </c>
      <c r="H24" s="26">
        <v>46023</v>
      </c>
      <c r="I24" s="26" t="s">
        <v>100</v>
      </c>
      <c r="J24" s="22" t="s">
        <v>148</v>
      </c>
      <c r="K24" s="22" t="s">
        <v>158</v>
      </c>
      <c r="L24" s="27" t="s">
        <v>171</v>
      </c>
      <c r="M24" s="28"/>
    </row>
    <row r="25" spans="1:13" ht="22.5" x14ac:dyDescent="0.25">
      <c r="A25" s="33" t="s">
        <v>50</v>
      </c>
      <c r="B25" s="22" t="s">
        <v>49</v>
      </c>
      <c r="C25" s="22" t="s">
        <v>22</v>
      </c>
      <c r="D25" s="23">
        <v>1</v>
      </c>
      <c r="E25" s="24">
        <v>90000</v>
      </c>
      <c r="F25" s="25">
        <f>Tabela11434[[#This Row],[Valor unitário (estimado)]]*Tabela11434[[#This Row],[Qntd estimada]]</f>
        <v>90000</v>
      </c>
      <c r="G25" s="22" t="s">
        <v>12</v>
      </c>
      <c r="H25" s="26">
        <v>46183</v>
      </c>
      <c r="I25" s="22" t="s">
        <v>100</v>
      </c>
      <c r="J25" s="22" t="s">
        <v>148</v>
      </c>
      <c r="K25" s="22" t="s">
        <v>158</v>
      </c>
      <c r="L25" s="27" t="s">
        <v>149</v>
      </c>
      <c r="M25" s="28"/>
    </row>
    <row r="26" spans="1:13" ht="22.5" x14ac:dyDescent="0.25">
      <c r="A26" s="32" t="s">
        <v>50</v>
      </c>
      <c r="B26" s="22" t="s">
        <v>160</v>
      </c>
      <c r="C26" s="22" t="s">
        <v>17</v>
      </c>
      <c r="D26" s="23">
        <v>1</v>
      </c>
      <c r="E26" s="24">
        <v>39500</v>
      </c>
      <c r="F26" s="25">
        <f>Tabela11434[[#This Row],[Valor unitário (estimado)]]*Tabela11434[[#This Row],[Qntd estimada]]</f>
        <v>39500</v>
      </c>
      <c r="G26" s="22" t="s">
        <v>12</v>
      </c>
      <c r="H26" s="26">
        <v>46119</v>
      </c>
      <c r="I26" s="22" t="s">
        <v>102</v>
      </c>
      <c r="J26" s="22" t="s">
        <v>148</v>
      </c>
      <c r="K26" s="22" t="s">
        <v>158</v>
      </c>
      <c r="L26" s="27" t="s">
        <v>149</v>
      </c>
      <c r="M26" s="28"/>
    </row>
    <row r="27" spans="1:13" ht="12" x14ac:dyDescent="0.25">
      <c r="A27" s="22" t="s">
        <v>50</v>
      </c>
      <c r="B27" s="22" t="s">
        <v>48</v>
      </c>
      <c r="C27" s="22" t="s">
        <v>17</v>
      </c>
      <c r="D27" s="23">
        <v>4</v>
      </c>
      <c r="E27" s="24">
        <v>4000</v>
      </c>
      <c r="F27" s="25">
        <f>Tabela11434[[#This Row],[Valor unitário (estimado)]]*Tabela11434[[#This Row],[Qntd estimada]]</f>
        <v>16000</v>
      </c>
      <c r="G27" s="22" t="s">
        <v>12</v>
      </c>
      <c r="H27" s="26">
        <v>46183</v>
      </c>
      <c r="I27" s="22" t="s">
        <v>102</v>
      </c>
      <c r="J27" s="22" t="s">
        <v>148</v>
      </c>
      <c r="K27" s="22" t="s">
        <v>158</v>
      </c>
      <c r="L27" s="27" t="s">
        <v>149</v>
      </c>
      <c r="M27" s="28"/>
    </row>
    <row r="28" spans="1:13" ht="75.75" customHeight="1" x14ac:dyDescent="0.25">
      <c r="A28" s="22" t="s">
        <v>2</v>
      </c>
      <c r="B28" s="42" t="s">
        <v>246</v>
      </c>
      <c r="C28" s="22" t="s">
        <v>17</v>
      </c>
      <c r="D28" s="23">
        <v>16</v>
      </c>
      <c r="E28" s="24">
        <v>183657.24</v>
      </c>
      <c r="F28" s="25">
        <v>2938515.84</v>
      </c>
      <c r="G28" s="22" t="s">
        <v>12</v>
      </c>
      <c r="H28" s="26">
        <v>46113</v>
      </c>
      <c r="I28" s="22" t="s">
        <v>99</v>
      </c>
      <c r="J28" s="22" t="s">
        <v>244</v>
      </c>
      <c r="K28" s="22" t="s">
        <v>159</v>
      </c>
      <c r="L28" s="27" t="s">
        <v>149</v>
      </c>
      <c r="M28" s="27" t="s">
        <v>245</v>
      </c>
    </row>
    <row r="29" spans="1:13" ht="22.5" x14ac:dyDescent="0.25">
      <c r="A29" s="22" t="s">
        <v>2</v>
      </c>
      <c r="B29" s="42" t="s">
        <v>82</v>
      </c>
      <c r="C29" s="43" t="s">
        <v>16</v>
      </c>
      <c r="D29" s="44">
        <v>3248458.12</v>
      </c>
      <c r="E29" s="45">
        <v>6.4</v>
      </c>
      <c r="F29" s="25">
        <f>Tabela11434[[#This Row],[Valor unitário (estimado)]]*Tabela11434[[#This Row],[Qntd estimada]]</f>
        <v>20790131.968000002</v>
      </c>
      <c r="G29" s="22" t="s">
        <v>12</v>
      </c>
      <c r="H29" s="26">
        <v>46279</v>
      </c>
      <c r="I29" s="22" t="s">
        <v>102</v>
      </c>
      <c r="J29" s="22" t="s">
        <v>148</v>
      </c>
      <c r="K29" s="22" t="s">
        <v>158</v>
      </c>
      <c r="L29" s="27" t="s">
        <v>149</v>
      </c>
      <c r="M29" s="27" t="s">
        <v>241</v>
      </c>
    </row>
    <row r="30" spans="1:13" ht="22.5" x14ac:dyDescent="0.25">
      <c r="A30" s="22" t="s">
        <v>2</v>
      </c>
      <c r="B30" s="43" t="s">
        <v>83</v>
      </c>
      <c r="C30" s="43" t="s">
        <v>22</v>
      </c>
      <c r="D30" s="44">
        <v>1</v>
      </c>
      <c r="E30" s="24">
        <v>13691451.039999999</v>
      </c>
      <c r="F30" s="25">
        <f>Tabela11434[[#This Row],[Valor unitário (estimado)]]*Tabela11434[[#This Row],[Qntd estimada]]</f>
        <v>13691451.039999999</v>
      </c>
      <c r="G30" s="22" t="s">
        <v>12</v>
      </c>
      <c r="H30" s="26">
        <v>46279</v>
      </c>
      <c r="I30" s="22" t="s">
        <v>100</v>
      </c>
      <c r="J30" s="22" t="s">
        <v>148</v>
      </c>
      <c r="K30" s="22" t="s">
        <v>158</v>
      </c>
      <c r="L30" s="27" t="s">
        <v>149</v>
      </c>
      <c r="M30" s="28" t="s">
        <v>242</v>
      </c>
    </row>
    <row r="31" spans="1:13" ht="12" x14ac:dyDescent="0.25">
      <c r="A31" s="22" t="s">
        <v>4</v>
      </c>
      <c r="B31" s="22" t="s">
        <v>68</v>
      </c>
      <c r="C31" s="22" t="s">
        <v>22</v>
      </c>
      <c r="D31" s="23">
        <v>1</v>
      </c>
      <c r="E31" s="24">
        <v>20000</v>
      </c>
      <c r="F31" s="25">
        <f>Tabela11434[[#This Row],[Valor unitário (estimado)]]*Tabela11434[[#This Row],[Qntd estimada]]</f>
        <v>20000</v>
      </c>
      <c r="G31" s="22" t="s">
        <v>12</v>
      </c>
      <c r="H31" s="26">
        <v>46119</v>
      </c>
      <c r="I31" s="22" t="s">
        <v>103</v>
      </c>
      <c r="J31" s="22" t="s">
        <v>148</v>
      </c>
      <c r="K31" s="22" t="s">
        <v>158</v>
      </c>
      <c r="L31" s="27" t="s">
        <v>149</v>
      </c>
      <c r="M31" s="28"/>
    </row>
    <row r="32" spans="1:13" ht="12" x14ac:dyDescent="0.25">
      <c r="A32" s="22" t="s">
        <v>5</v>
      </c>
      <c r="B32" s="29" t="s">
        <v>165</v>
      </c>
      <c r="C32" s="22" t="s">
        <v>86</v>
      </c>
      <c r="D32" s="23">
        <v>1</v>
      </c>
      <c r="E32" s="24">
        <v>100000</v>
      </c>
      <c r="F32" s="25">
        <f>Tabela11434[[#This Row],[Valor unitário (estimado)]]*Tabela11434[[#This Row],[Qntd estimada]]</f>
        <v>100000</v>
      </c>
      <c r="G32" s="22" t="s">
        <v>21</v>
      </c>
      <c r="H32" s="26">
        <v>46119</v>
      </c>
      <c r="I32" s="22" t="s">
        <v>107</v>
      </c>
      <c r="J32" s="22" t="s">
        <v>148</v>
      </c>
      <c r="K32" s="22" t="s">
        <v>158</v>
      </c>
      <c r="L32" s="27" t="s">
        <v>171</v>
      </c>
      <c r="M32" s="28"/>
    </row>
    <row r="33" spans="1:26" ht="12" x14ac:dyDescent="0.25">
      <c r="A33" s="22" t="s">
        <v>5</v>
      </c>
      <c r="B33" s="22" t="s">
        <v>40</v>
      </c>
      <c r="C33" s="22" t="s">
        <v>17</v>
      </c>
      <c r="D33" s="23">
        <v>90</v>
      </c>
      <c r="E33" s="24">
        <v>115</v>
      </c>
      <c r="F33" s="25">
        <f>Tabela11434[[#This Row],[Valor unitário (estimado)]]*Tabela11434[[#This Row],[Qntd estimada]]</f>
        <v>10350</v>
      </c>
      <c r="G33" s="22" t="s">
        <v>12</v>
      </c>
      <c r="H33" s="26">
        <v>46215</v>
      </c>
      <c r="I33" s="22" t="s">
        <v>100</v>
      </c>
      <c r="J33" s="22" t="s">
        <v>148</v>
      </c>
      <c r="K33" s="22" t="s">
        <v>158</v>
      </c>
      <c r="L33" s="27" t="s">
        <v>149</v>
      </c>
      <c r="M33" s="28"/>
    </row>
    <row r="34" spans="1:26" ht="22.5" x14ac:dyDescent="0.25">
      <c r="A34" s="22" t="s">
        <v>5</v>
      </c>
      <c r="B34" s="22" t="s">
        <v>41</v>
      </c>
      <c r="C34" s="22" t="s">
        <v>17</v>
      </c>
      <c r="D34" s="23">
        <v>90</v>
      </c>
      <c r="E34" s="24">
        <v>100</v>
      </c>
      <c r="F34" s="25">
        <f>Tabela11434[[#This Row],[Valor unitário (estimado)]]*Tabela11434[[#This Row],[Qntd estimada]]</f>
        <v>9000</v>
      </c>
      <c r="G34" s="22" t="s">
        <v>12</v>
      </c>
      <c r="H34" s="26">
        <v>46215</v>
      </c>
      <c r="I34" s="22" t="s">
        <v>100</v>
      </c>
      <c r="J34" s="22" t="s">
        <v>148</v>
      </c>
      <c r="K34" s="22" t="s">
        <v>158</v>
      </c>
      <c r="L34" s="27" t="s">
        <v>149</v>
      </c>
      <c r="M34" s="28"/>
    </row>
    <row r="35" spans="1:26" ht="22.5" x14ac:dyDescent="0.25">
      <c r="A35" s="33" t="s">
        <v>198</v>
      </c>
      <c r="B35" s="22" t="s">
        <v>199</v>
      </c>
      <c r="C35" s="22" t="s">
        <v>22</v>
      </c>
      <c r="D35" s="23">
        <v>1</v>
      </c>
      <c r="E35" s="24">
        <v>187500</v>
      </c>
      <c r="F35" s="25">
        <f>Tabela11434[[#This Row],[Valor unitário (estimado)]]*Tabela11434[[#This Row],[Qntd estimada]]</f>
        <v>187500</v>
      </c>
      <c r="G35" s="25" t="s">
        <v>110</v>
      </c>
      <c r="H35" s="26"/>
      <c r="I35" s="26"/>
      <c r="J35" s="22" t="s">
        <v>148</v>
      </c>
      <c r="K35" s="22" t="s">
        <v>158</v>
      </c>
      <c r="L35" s="22" t="s">
        <v>171</v>
      </c>
      <c r="M35" s="27" t="s">
        <v>205</v>
      </c>
    </row>
    <row r="36" spans="1:26" ht="12" x14ac:dyDescent="0.25">
      <c r="A36" s="22" t="s">
        <v>7</v>
      </c>
      <c r="B36" s="22" t="s">
        <v>84</v>
      </c>
      <c r="C36" s="22" t="s">
        <v>17</v>
      </c>
      <c r="D36" s="23">
        <v>12</v>
      </c>
      <c r="E36" s="24">
        <v>899</v>
      </c>
      <c r="F36" s="25">
        <f>Tabela11434[[#This Row],[Valor unitário (estimado)]]*Tabela11434[[#This Row],[Qntd estimada]]</f>
        <v>10788</v>
      </c>
      <c r="G36" s="22" t="s">
        <v>12</v>
      </c>
      <c r="H36" s="26">
        <v>46183</v>
      </c>
      <c r="I36" s="22" t="s">
        <v>101</v>
      </c>
      <c r="J36" s="22" t="s">
        <v>148</v>
      </c>
      <c r="K36" s="22" t="s">
        <v>158</v>
      </c>
      <c r="L36" s="27" t="s">
        <v>171</v>
      </c>
      <c r="M36" s="28"/>
    </row>
    <row r="37" spans="1:26" ht="45" x14ac:dyDescent="0.25">
      <c r="A37" s="22" t="s">
        <v>7</v>
      </c>
      <c r="B37" s="22" t="s">
        <v>150</v>
      </c>
      <c r="C37" s="22" t="s">
        <v>23</v>
      </c>
      <c r="D37" s="23">
        <v>5</v>
      </c>
      <c r="E37" s="24">
        <v>1923.6</v>
      </c>
      <c r="F37" s="25">
        <f>Tabela11434[[#This Row],[Valor unitário (estimado)]]*Tabela11434[[#This Row],[Qntd estimada]]</f>
        <v>9618</v>
      </c>
      <c r="G37" s="22" t="s">
        <v>12</v>
      </c>
      <c r="H37" s="26">
        <v>46183</v>
      </c>
      <c r="I37" s="22" t="s">
        <v>101</v>
      </c>
      <c r="J37" s="22" t="s">
        <v>148</v>
      </c>
      <c r="K37" s="22" t="s">
        <v>158</v>
      </c>
      <c r="L37" s="27" t="s">
        <v>171</v>
      </c>
      <c r="M37" s="28"/>
    </row>
    <row r="38" spans="1:26" ht="22.5" x14ac:dyDescent="0.25">
      <c r="A38" s="22" t="s">
        <v>26</v>
      </c>
      <c r="B38" s="22" t="s">
        <v>32</v>
      </c>
      <c r="C38" s="22" t="s">
        <v>11</v>
      </c>
      <c r="D38" s="23">
        <v>25817545.559999999</v>
      </c>
      <c r="E38" s="24">
        <v>0.20499999999999999</v>
      </c>
      <c r="F38" s="25">
        <f>Tabela11434[[#This Row],[Valor unitário (estimado)]]*Tabela11434[[#This Row],[Qntd estimada]]</f>
        <v>5292596.8397999993</v>
      </c>
      <c r="G38" s="22" t="s">
        <v>21</v>
      </c>
      <c r="H38" s="26" t="s">
        <v>29</v>
      </c>
      <c r="I38" s="22" t="s">
        <v>100</v>
      </c>
      <c r="J38" s="22" t="s">
        <v>148</v>
      </c>
      <c r="K38" s="22" t="s">
        <v>158</v>
      </c>
      <c r="L38" s="27" t="s">
        <v>171</v>
      </c>
      <c r="M38" s="28"/>
    </row>
    <row r="39" spans="1:26" ht="22.5" x14ac:dyDescent="0.25">
      <c r="A39" s="22" t="s">
        <v>26</v>
      </c>
      <c r="B39" s="22" t="s">
        <v>31</v>
      </c>
      <c r="C39" s="22" t="s">
        <v>189</v>
      </c>
      <c r="D39" s="23">
        <v>48199.66</v>
      </c>
      <c r="E39" s="24">
        <v>38.244999999999997</v>
      </c>
      <c r="F39" s="25">
        <f>Tabela11434[[#This Row],[Valor unitário (estimado)]]*Tabela11434[[#This Row],[Qntd estimada]]</f>
        <v>1843395.9967</v>
      </c>
      <c r="G39" s="22" t="s">
        <v>21</v>
      </c>
      <c r="H39" s="26" t="s">
        <v>29</v>
      </c>
      <c r="I39" s="22" t="s">
        <v>100</v>
      </c>
      <c r="J39" s="22" t="s">
        <v>148</v>
      </c>
      <c r="K39" s="22" t="s">
        <v>158</v>
      </c>
      <c r="L39" s="27" t="s">
        <v>171</v>
      </c>
      <c r="M39" s="28"/>
    </row>
    <row r="40" spans="1:26" ht="22.5" x14ac:dyDescent="0.25">
      <c r="A40" s="22" t="s">
        <v>26</v>
      </c>
      <c r="B40" s="22" t="s">
        <v>38</v>
      </c>
      <c r="C40" s="22" t="s">
        <v>23</v>
      </c>
      <c r="D40" s="23">
        <v>12</v>
      </c>
      <c r="E40" s="24">
        <v>132000</v>
      </c>
      <c r="F40" s="25">
        <f>Tabela11434[[#This Row],[Valor unitário (estimado)]]*Tabela11434[[#This Row],[Qntd estimada]]</f>
        <v>1584000</v>
      </c>
      <c r="G40" s="22" t="s">
        <v>12</v>
      </c>
      <c r="H40" s="26" t="s">
        <v>29</v>
      </c>
      <c r="I40" s="22" t="s">
        <v>100</v>
      </c>
      <c r="J40" s="22" t="s">
        <v>197</v>
      </c>
      <c r="K40" s="22" t="s">
        <v>158</v>
      </c>
      <c r="L40" s="27" t="s">
        <v>171</v>
      </c>
      <c r="M40" s="28" t="s">
        <v>194</v>
      </c>
    </row>
    <row r="41" spans="1:26" ht="22.5" x14ac:dyDescent="0.25">
      <c r="A41" s="22" t="s">
        <v>26</v>
      </c>
      <c r="B41" s="22" t="s">
        <v>138</v>
      </c>
      <c r="C41" s="22" t="s">
        <v>23</v>
      </c>
      <c r="D41" s="23">
        <v>12</v>
      </c>
      <c r="E41" s="24">
        <v>126085.33</v>
      </c>
      <c r="F41" s="25">
        <f>Tabela11434[[#This Row],[Valor unitário (estimado)]]*Tabela11434[[#This Row],[Qntd estimada]]</f>
        <v>1513023.96</v>
      </c>
      <c r="G41" s="22" t="s">
        <v>21</v>
      </c>
      <c r="H41" s="26" t="s">
        <v>29</v>
      </c>
      <c r="I41" s="22" t="s">
        <v>100</v>
      </c>
      <c r="J41" s="22" t="s">
        <v>148</v>
      </c>
      <c r="K41" s="22" t="s">
        <v>158</v>
      </c>
      <c r="L41" s="27" t="s">
        <v>171</v>
      </c>
      <c r="M41" s="28"/>
    </row>
    <row r="42" spans="1:26" ht="22.5" x14ac:dyDescent="0.25">
      <c r="A42" s="22" t="s">
        <v>26</v>
      </c>
      <c r="B42" s="22" t="s">
        <v>39</v>
      </c>
      <c r="C42" s="22" t="s">
        <v>23</v>
      </c>
      <c r="D42" s="23">
        <v>12</v>
      </c>
      <c r="E42" s="24">
        <v>30000</v>
      </c>
      <c r="F42" s="25">
        <f>Tabela11434[[#This Row],[Valor unitário (estimado)]]*Tabela11434[[#This Row],[Qntd estimada]]</f>
        <v>360000</v>
      </c>
      <c r="G42" s="22" t="s">
        <v>12</v>
      </c>
      <c r="H42" s="26" t="s">
        <v>29</v>
      </c>
      <c r="I42" s="22" t="s">
        <v>100</v>
      </c>
      <c r="J42" s="22" t="s">
        <v>148</v>
      </c>
      <c r="K42" s="22" t="s">
        <v>158</v>
      </c>
      <c r="L42" s="27" t="s">
        <v>171</v>
      </c>
      <c r="M42" s="28"/>
    </row>
    <row r="43" spans="1:26" ht="22.5" x14ac:dyDescent="0.25">
      <c r="A43" s="22" t="s">
        <v>26</v>
      </c>
      <c r="B43" s="22" t="s">
        <v>230</v>
      </c>
      <c r="C43" s="22" t="s">
        <v>23</v>
      </c>
      <c r="D43" s="23">
        <v>9</v>
      </c>
      <c r="E43" s="24">
        <v>20000</v>
      </c>
      <c r="F43" s="25">
        <f>Tabela11434[[#This Row],[Valor unitário (estimado)]]*Tabela11434[[#This Row],[Qntd estimada]]</f>
        <v>180000</v>
      </c>
      <c r="G43" s="22" t="s">
        <v>12</v>
      </c>
      <c r="H43" s="26">
        <v>46113</v>
      </c>
      <c r="I43" s="22" t="s">
        <v>100</v>
      </c>
      <c r="J43" s="22" t="s">
        <v>148</v>
      </c>
      <c r="K43" s="22" t="s">
        <v>158</v>
      </c>
      <c r="L43" s="27" t="s">
        <v>171</v>
      </c>
      <c r="M43" s="27" t="s">
        <v>231</v>
      </c>
      <c r="N43" s="40"/>
      <c r="O43" s="40"/>
      <c r="P43" s="40"/>
      <c r="Q43" s="40"/>
      <c r="R43" s="40"/>
      <c r="S43" s="40"/>
      <c r="T43" s="40"/>
      <c r="U43" s="2"/>
      <c r="V43" s="2"/>
      <c r="W43" s="2"/>
      <c r="X43" s="2"/>
      <c r="Y43" s="2"/>
      <c r="Z43" s="2"/>
    </row>
    <row r="44" spans="1:26" ht="22.5" x14ac:dyDescent="0.25">
      <c r="A44" s="22" t="s">
        <v>26</v>
      </c>
      <c r="B44" s="22" t="s">
        <v>36</v>
      </c>
      <c r="C44" s="22" t="s">
        <v>23</v>
      </c>
      <c r="D44" s="23">
        <v>12</v>
      </c>
      <c r="E44" s="24">
        <v>7787</v>
      </c>
      <c r="F44" s="25">
        <f>Tabela11434[[#This Row],[Valor unitário (estimado)]]*Tabela11434[[#This Row],[Qntd estimada]]</f>
        <v>93444</v>
      </c>
      <c r="G44" s="22" t="s">
        <v>21</v>
      </c>
      <c r="H44" s="26" t="s">
        <v>29</v>
      </c>
      <c r="I44" s="22" t="s">
        <v>100</v>
      </c>
      <c r="J44" s="22" t="s">
        <v>148</v>
      </c>
      <c r="K44" s="22" t="s">
        <v>158</v>
      </c>
      <c r="L44" s="27" t="s">
        <v>171</v>
      </c>
      <c r="M44" s="28"/>
    </row>
    <row r="45" spans="1:26" ht="22.5" x14ac:dyDescent="0.25">
      <c r="A45" s="22" t="s">
        <v>26</v>
      </c>
      <c r="B45" s="22" t="s">
        <v>229</v>
      </c>
      <c r="C45" s="22" t="s">
        <v>22</v>
      </c>
      <c r="D45" s="23">
        <v>1</v>
      </c>
      <c r="E45" s="24">
        <v>92330.03</v>
      </c>
      <c r="F45" s="25">
        <f>Tabela11434[[#This Row],[Valor unitário (estimado)]]*Tabela11434[[#This Row],[Qntd estimada]]</f>
        <v>92330.03</v>
      </c>
      <c r="G45" s="22" t="s">
        <v>21</v>
      </c>
      <c r="H45" s="26" t="s">
        <v>29</v>
      </c>
      <c r="I45" s="22" t="s">
        <v>106</v>
      </c>
      <c r="J45" s="22" t="s">
        <v>148</v>
      </c>
      <c r="K45" s="22" t="s">
        <v>158</v>
      </c>
      <c r="L45" s="27" t="s">
        <v>171</v>
      </c>
      <c r="M45" s="28"/>
    </row>
    <row r="46" spans="1:26" ht="22.5" x14ac:dyDescent="0.25">
      <c r="A46" s="22" t="s">
        <v>26</v>
      </c>
      <c r="B46" s="22" t="s">
        <v>37</v>
      </c>
      <c r="C46" s="22" t="s">
        <v>23</v>
      </c>
      <c r="D46" s="23">
        <v>12</v>
      </c>
      <c r="E46" s="24">
        <v>6000</v>
      </c>
      <c r="F46" s="25">
        <f>Tabela11434[[#This Row],[Valor unitário (estimado)]]*Tabela11434[[#This Row],[Qntd estimada]]</f>
        <v>72000</v>
      </c>
      <c r="G46" s="22" t="s">
        <v>21</v>
      </c>
      <c r="H46" s="26" t="s">
        <v>29</v>
      </c>
      <c r="I46" s="22" t="s">
        <v>100</v>
      </c>
      <c r="J46" s="22" t="s">
        <v>148</v>
      </c>
      <c r="K46" s="22" t="s">
        <v>158</v>
      </c>
      <c r="L46" s="27" t="s">
        <v>171</v>
      </c>
      <c r="M46" s="28"/>
    </row>
    <row r="47" spans="1:26" ht="22.5" x14ac:dyDescent="0.25">
      <c r="A47" s="22" t="s">
        <v>26</v>
      </c>
      <c r="B47" s="22" t="s">
        <v>33</v>
      </c>
      <c r="C47" s="22" t="s">
        <v>23</v>
      </c>
      <c r="D47" s="23">
        <v>12</v>
      </c>
      <c r="E47" s="24">
        <v>5213.8</v>
      </c>
      <c r="F47" s="25">
        <f>Tabela11434[[#This Row],[Valor unitário (estimado)]]*Tabela11434[[#This Row],[Qntd estimada]]</f>
        <v>62565.600000000006</v>
      </c>
      <c r="G47" s="22" t="s">
        <v>21</v>
      </c>
      <c r="H47" s="26" t="s">
        <v>29</v>
      </c>
      <c r="I47" s="22" t="s">
        <v>100</v>
      </c>
      <c r="J47" s="22" t="s">
        <v>148</v>
      </c>
      <c r="K47" s="22" t="s">
        <v>158</v>
      </c>
      <c r="L47" s="27" t="s">
        <v>171</v>
      </c>
      <c r="M47" s="28"/>
    </row>
    <row r="48" spans="1:26" ht="22.5" x14ac:dyDescent="0.25">
      <c r="A48" s="22" t="s">
        <v>26</v>
      </c>
      <c r="B48" s="22" t="s">
        <v>35</v>
      </c>
      <c r="C48" s="22" t="s">
        <v>22</v>
      </c>
      <c r="D48" s="23">
        <v>1</v>
      </c>
      <c r="E48" s="24">
        <v>2000</v>
      </c>
      <c r="F48" s="25">
        <f>Tabela11434[[#This Row],[Valor unitário (estimado)]]*Tabela11434[[#This Row],[Qntd estimada]]</f>
        <v>2000</v>
      </c>
      <c r="G48" s="22" t="s">
        <v>21</v>
      </c>
      <c r="H48" s="26" t="s">
        <v>29</v>
      </c>
      <c r="I48" s="22" t="s">
        <v>100</v>
      </c>
      <c r="J48" s="22" t="s">
        <v>148</v>
      </c>
      <c r="K48" s="22" t="s">
        <v>158</v>
      </c>
      <c r="L48" s="27" t="s">
        <v>171</v>
      </c>
      <c r="M48" s="28"/>
    </row>
    <row r="49" spans="1:13" ht="22.5" x14ac:dyDescent="0.25">
      <c r="A49" s="22" t="s">
        <v>26</v>
      </c>
      <c r="B49" s="22" t="s">
        <v>34</v>
      </c>
      <c r="C49" s="22" t="s">
        <v>22</v>
      </c>
      <c r="D49" s="23">
        <v>1</v>
      </c>
      <c r="E49" s="24">
        <v>869.03</v>
      </c>
      <c r="F49" s="25">
        <f>Tabela11434[[#This Row],[Valor unitário (estimado)]]*Tabela11434[[#This Row],[Qntd estimada]]</f>
        <v>869.03</v>
      </c>
      <c r="G49" s="22" t="s">
        <v>21</v>
      </c>
      <c r="H49" s="26" t="s">
        <v>29</v>
      </c>
      <c r="I49" s="22" t="s">
        <v>106</v>
      </c>
      <c r="J49" s="22" t="s">
        <v>148</v>
      </c>
      <c r="K49" s="22" t="s">
        <v>158</v>
      </c>
      <c r="L49" s="27" t="s">
        <v>171</v>
      </c>
      <c r="M49" s="28"/>
    </row>
    <row r="50" spans="1:13" ht="33.75" x14ac:dyDescent="0.25">
      <c r="A50" s="22" t="s">
        <v>25</v>
      </c>
      <c r="B50" s="22" t="s">
        <v>112</v>
      </c>
      <c r="C50" s="22" t="s">
        <v>23</v>
      </c>
      <c r="D50" s="23">
        <v>12</v>
      </c>
      <c r="E50" s="24">
        <v>890371.38</v>
      </c>
      <c r="F50" s="25">
        <f>Tabela11434[[#This Row],[Valor unitário (estimado)]]*Tabela11434[[#This Row],[Qntd estimada]]</f>
        <v>10684456.560000001</v>
      </c>
      <c r="G50" s="22" t="s">
        <v>21</v>
      </c>
      <c r="H50" s="26" t="s">
        <v>28</v>
      </c>
      <c r="I50" s="22" t="s">
        <v>108</v>
      </c>
      <c r="J50" s="22" t="s">
        <v>148</v>
      </c>
      <c r="K50" s="22" t="s">
        <v>158</v>
      </c>
      <c r="L50" s="27" t="s">
        <v>149</v>
      </c>
      <c r="M50" s="27"/>
    </row>
    <row r="51" spans="1:13" ht="12" x14ac:dyDescent="0.25">
      <c r="A51" s="22" t="s">
        <v>25</v>
      </c>
      <c r="B51" s="22" t="s">
        <v>45</v>
      </c>
      <c r="C51" s="22" t="s">
        <v>23</v>
      </c>
      <c r="D51" s="23">
        <v>3</v>
      </c>
      <c r="E51" s="24">
        <v>480000</v>
      </c>
      <c r="F51" s="25">
        <f>Tabela11434[[#This Row],[Valor unitário (estimado)]]*Tabela11434[[#This Row],[Qntd estimada]]</f>
        <v>1440000</v>
      </c>
      <c r="G51" s="22" t="s">
        <v>12</v>
      </c>
      <c r="H51" s="26">
        <v>46126</v>
      </c>
      <c r="I51" s="22" t="s">
        <v>105</v>
      </c>
      <c r="J51" s="22" t="s">
        <v>148</v>
      </c>
      <c r="K51" s="22" t="s">
        <v>159</v>
      </c>
      <c r="L51" s="27" t="s">
        <v>95</v>
      </c>
      <c r="M51" s="27" t="s">
        <v>240</v>
      </c>
    </row>
    <row r="52" spans="1:13" ht="12" x14ac:dyDescent="0.25">
      <c r="A52" s="22" t="s">
        <v>25</v>
      </c>
      <c r="B52" s="22" t="s">
        <v>43</v>
      </c>
      <c r="C52" s="22" t="s">
        <v>23</v>
      </c>
      <c r="D52" s="23">
        <v>10</v>
      </c>
      <c r="E52" s="24">
        <v>272347.2</v>
      </c>
      <c r="F52" s="25">
        <f>Tabela11434[[#This Row],[Valor unitário (estimado)]]*Tabela11434[[#This Row],[Qntd estimada]]</f>
        <v>2723472</v>
      </c>
      <c r="G52" s="22" t="s">
        <v>12</v>
      </c>
      <c r="H52" s="26">
        <v>46119</v>
      </c>
      <c r="I52" s="22" t="s">
        <v>105</v>
      </c>
      <c r="J52" s="22" t="s">
        <v>148</v>
      </c>
      <c r="K52" s="22" t="s">
        <v>159</v>
      </c>
      <c r="L52" s="27" t="s">
        <v>95</v>
      </c>
      <c r="M52" s="27"/>
    </row>
    <row r="53" spans="1:13" ht="12" x14ac:dyDescent="0.25">
      <c r="A53" s="22" t="s">
        <v>25</v>
      </c>
      <c r="B53" s="22" t="s">
        <v>123</v>
      </c>
      <c r="C53" s="22" t="s">
        <v>23</v>
      </c>
      <c r="D53" s="23">
        <v>6</v>
      </c>
      <c r="E53" s="24">
        <v>375000</v>
      </c>
      <c r="F53" s="25">
        <f>Tabela11434[[#This Row],[Valor unitário (estimado)]]*Tabela11434[[#This Row],[Qntd estimada]]</f>
        <v>2250000</v>
      </c>
      <c r="G53" s="22" t="s">
        <v>12</v>
      </c>
      <c r="H53" s="26">
        <v>46215</v>
      </c>
      <c r="I53" s="22" t="s">
        <v>105</v>
      </c>
      <c r="J53" s="22" t="s">
        <v>148</v>
      </c>
      <c r="K53" s="22" t="s">
        <v>159</v>
      </c>
      <c r="L53" s="27" t="s">
        <v>96</v>
      </c>
      <c r="M53" s="28"/>
    </row>
    <row r="54" spans="1:13" ht="12" x14ac:dyDescent="0.25">
      <c r="A54" s="22" t="s">
        <v>25</v>
      </c>
      <c r="B54" s="22" t="s">
        <v>42</v>
      </c>
      <c r="C54" s="22" t="s">
        <v>23</v>
      </c>
      <c r="D54" s="23">
        <v>4</v>
      </c>
      <c r="E54" s="24">
        <v>503284.58500000002</v>
      </c>
      <c r="F54" s="25">
        <f>Tabela11434[[#This Row],[Valor unitário (estimado)]]*Tabela11434[[#This Row],[Qntd estimada]]</f>
        <v>2013138.34</v>
      </c>
      <c r="G54" s="22" t="s">
        <v>12</v>
      </c>
      <c r="H54" s="26">
        <v>46119</v>
      </c>
      <c r="I54" s="22" t="s">
        <v>105</v>
      </c>
      <c r="J54" s="22" t="s">
        <v>148</v>
      </c>
      <c r="K54" s="22" t="s">
        <v>159</v>
      </c>
      <c r="L54" s="27" t="s">
        <v>96</v>
      </c>
      <c r="M54" s="27"/>
    </row>
    <row r="55" spans="1:13" ht="12" x14ac:dyDescent="0.25">
      <c r="A55" s="22" t="s">
        <v>25</v>
      </c>
      <c r="B55" s="22" t="s">
        <v>111</v>
      </c>
      <c r="C55" s="22" t="s">
        <v>23</v>
      </c>
      <c r="D55" s="23">
        <v>10</v>
      </c>
      <c r="E55" s="24">
        <v>351213.84</v>
      </c>
      <c r="F55" s="25">
        <f>Tabela11434[[#This Row],[Valor unitário (estimado)]]*Tabela11434[[#This Row],[Qntd estimada]]</f>
        <v>3512138.4000000004</v>
      </c>
      <c r="G55" s="22" t="s">
        <v>12</v>
      </c>
      <c r="H55" s="26">
        <v>46126</v>
      </c>
      <c r="I55" s="22" t="s">
        <v>105</v>
      </c>
      <c r="J55" s="22" t="s">
        <v>148</v>
      </c>
      <c r="K55" s="22" t="s">
        <v>159</v>
      </c>
      <c r="L55" s="27" t="s">
        <v>95</v>
      </c>
      <c r="M55" s="27" t="s">
        <v>240</v>
      </c>
    </row>
    <row r="56" spans="1:13" ht="22.5" x14ac:dyDescent="0.25">
      <c r="A56" s="22" t="s">
        <v>25</v>
      </c>
      <c r="B56" s="22" t="s">
        <v>44</v>
      </c>
      <c r="C56" s="22" t="s">
        <v>23</v>
      </c>
      <c r="D56" s="23">
        <v>4</v>
      </c>
      <c r="E56" s="24">
        <v>400000</v>
      </c>
      <c r="F56" s="25">
        <f>Tabela11434[[#This Row],[Valor unitário (estimado)]]*Tabela11434[[#This Row],[Qntd estimada]]</f>
        <v>1600000</v>
      </c>
      <c r="G56" s="22" t="s">
        <v>12</v>
      </c>
      <c r="H56" s="26">
        <v>46279</v>
      </c>
      <c r="I56" s="22" t="s">
        <v>105</v>
      </c>
      <c r="J56" s="22" t="s">
        <v>148</v>
      </c>
      <c r="K56" s="22" t="s">
        <v>159</v>
      </c>
      <c r="L56" s="27" t="s">
        <v>95</v>
      </c>
      <c r="M56" s="27"/>
    </row>
    <row r="57" spans="1:13" ht="12" x14ac:dyDescent="0.25">
      <c r="A57" s="22" t="s">
        <v>25</v>
      </c>
      <c r="B57" s="22" t="s">
        <v>168</v>
      </c>
      <c r="C57" s="22" t="s">
        <v>23</v>
      </c>
      <c r="D57" s="23">
        <v>6</v>
      </c>
      <c r="E57" s="24">
        <v>230481.41</v>
      </c>
      <c r="F57" s="25">
        <f>Tabela11434[[#This Row],[Valor unitário (estimado)]]*Tabela11434[[#This Row],[Qntd estimada]]</f>
        <v>1382888.46</v>
      </c>
      <c r="G57" s="22" t="s">
        <v>21</v>
      </c>
      <c r="H57" s="26" t="s">
        <v>28</v>
      </c>
      <c r="I57" s="22" t="s">
        <v>105</v>
      </c>
      <c r="J57" s="22" t="s">
        <v>148</v>
      </c>
      <c r="K57" s="22" t="s">
        <v>159</v>
      </c>
      <c r="L57" s="22" t="s">
        <v>96</v>
      </c>
      <c r="M57" s="28"/>
    </row>
    <row r="58" spans="1:13" ht="22.5" x14ac:dyDescent="0.25">
      <c r="A58" s="22" t="s">
        <v>25</v>
      </c>
      <c r="B58" s="22" t="s">
        <v>201</v>
      </c>
      <c r="C58" s="22" t="s">
        <v>22</v>
      </c>
      <c r="D58" s="23">
        <v>1</v>
      </c>
      <c r="E58" s="24">
        <v>800000</v>
      </c>
      <c r="F58" s="25">
        <f>Tabela11434[[#This Row],[Valor unitário (estimado)]]*Tabela11434[[#This Row],[Qntd estimada]]</f>
        <v>800000</v>
      </c>
      <c r="G58" s="25" t="s">
        <v>21</v>
      </c>
      <c r="H58" s="26" t="s">
        <v>28</v>
      </c>
      <c r="I58" s="26" t="s">
        <v>102</v>
      </c>
      <c r="J58" s="22" t="s">
        <v>148</v>
      </c>
      <c r="K58" s="22" t="s">
        <v>158</v>
      </c>
      <c r="L58" s="27" t="s">
        <v>149</v>
      </c>
      <c r="M58" s="27" t="s">
        <v>205</v>
      </c>
    </row>
    <row r="59" spans="1:13" ht="22.5" x14ac:dyDescent="0.25">
      <c r="A59" s="22" t="s">
        <v>25</v>
      </c>
      <c r="B59" s="22" t="s">
        <v>202</v>
      </c>
      <c r="C59" s="22" t="s">
        <v>22</v>
      </c>
      <c r="D59" s="23">
        <v>1</v>
      </c>
      <c r="E59" s="24">
        <v>220000</v>
      </c>
      <c r="F59" s="25">
        <f>Tabela11434[[#This Row],[Valor unitário (estimado)]]*Tabela11434[[#This Row],[Qntd estimada]]</f>
        <v>220000</v>
      </c>
      <c r="G59" s="25" t="s">
        <v>12</v>
      </c>
      <c r="H59" s="26">
        <v>46247</v>
      </c>
      <c r="I59" s="26" t="s">
        <v>100</v>
      </c>
      <c r="J59" s="22" t="s">
        <v>148</v>
      </c>
      <c r="K59" s="22" t="s">
        <v>158</v>
      </c>
      <c r="L59" s="27" t="s">
        <v>149</v>
      </c>
      <c r="M59" s="27" t="s">
        <v>205</v>
      </c>
    </row>
    <row r="60" spans="1:13" ht="22.5" x14ac:dyDescent="0.25">
      <c r="A60" s="22" t="s">
        <v>25</v>
      </c>
      <c r="B60" s="22" t="s">
        <v>207</v>
      </c>
      <c r="C60" s="22" t="s">
        <v>23</v>
      </c>
      <c r="D60" s="23">
        <v>1</v>
      </c>
      <c r="E60" s="24">
        <v>28528</v>
      </c>
      <c r="F60" s="25">
        <f>Tabela11434[[#This Row],[Valor unitário (estimado)]]*Tabela11434[[#This Row],[Qntd estimada]]</f>
        <v>28528</v>
      </c>
      <c r="G60" s="22" t="s">
        <v>12</v>
      </c>
      <c r="H60" s="26">
        <v>46119</v>
      </c>
      <c r="I60" s="22" t="s">
        <v>105</v>
      </c>
      <c r="J60" s="22" t="s">
        <v>148</v>
      </c>
      <c r="K60" s="22" t="s">
        <v>159</v>
      </c>
      <c r="L60" s="27" t="s">
        <v>96</v>
      </c>
      <c r="M60" s="27" t="s">
        <v>208</v>
      </c>
    </row>
    <row r="61" spans="1:13" ht="22.5" x14ac:dyDescent="0.25">
      <c r="A61" s="22" t="s">
        <v>25</v>
      </c>
      <c r="B61" s="22" t="s">
        <v>190</v>
      </c>
      <c r="C61" s="22" t="s">
        <v>17</v>
      </c>
      <c r="D61" s="23">
        <v>11</v>
      </c>
      <c r="E61" s="24">
        <v>125</v>
      </c>
      <c r="F61" s="25">
        <f>Tabela11434[[#This Row],[Valor unitário (estimado)]]*Tabela11434[[#This Row],[Qntd estimada]]</f>
        <v>1375</v>
      </c>
      <c r="G61" s="22" t="s">
        <v>110</v>
      </c>
      <c r="H61" s="26">
        <v>46375</v>
      </c>
      <c r="I61" s="22" t="s">
        <v>106</v>
      </c>
      <c r="J61" s="22" t="s">
        <v>148</v>
      </c>
      <c r="K61" s="22" t="s">
        <v>158</v>
      </c>
      <c r="L61" s="22" t="s">
        <v>171</v>
      </c>
      <c r="M61" s="28"/>
    </row>
    <row r="62" spans="1:13" ht="22.5" x14ac:dyDescent="0.25">
      <c r="A62" s="22" t="s">
        <v>18</v>
      </c>
      <c r="B62" s="22" t="s">
        <v>203</v>
      </c>
      <c r="C62" s="22" t="s">
        <v>17</v>
      </c>
      <c r="D62" s="23">
        <v>1</v>
      </c>
      <c r="E62" s="24">
        <v>2306545.5</v>
      </c>
      <c r="F62" s="25">
        <f>Tabela11434[[#This Row],[Valor unitário (estimado)]]*Tabela11434[[#This Row],[Qntd estimada]]</f>
        <v>2306545.5</v>
      </c>
      <c r="G62" s="22" t="s">
        <v>12</v>
      </c>
      <c r="H62" s="26">
        <v>46054</v>
      </c>
      <c r="I62" s="22" t="s">
        <v>99</v>
      </c>
      <c r="J62" s="22" t="s">
        <v>148</v>
      </c>
      <c r="K62" s="22" t="s">
        <v>159</v>
      </c>
      <c r="L62" s="27" t="s">
        <v>149</v>
      </c>
      <c r="M62" s="27" t="s">
        <v>204</v>
      </c>
    </row>
    <row r="63" spans="1:13" ht="12" x14ac:dyDescent="0.25">
      <c r="A63" s="22" t="s">
        <v>18</v>
      </c>
      <c r="B63" s="22" t="s">
        <v>76</v>
      </c>
      <c r="C63" s="22" t="s">
        <v>17</v>
      </c>
      <c r="D63" s="23">
        <v>880</v>
      </c>
      <c r="E63" s="24">
        <v>800</v>
      </c>
      <c r="F63" s="25">
        <f>Tabela11434[[#This Row],[Valor unitário (estimado)]]*Tabela11434[[#This Row],[Qntd estimada]]</f>
        <v>704000</v>
      </c>
      <c r="G63" s="22" t="s">
        <v>12</v>
      </c>
      <c r="H63" s="26">
        <v>46279</v>
      </c>
      <c r="I63" s="22" t="s">
        <v>102</v>
      </c>
      <c r="J63" s="22" t="s">
        <v>148</v>
      </c>
      <c r="K63" s="22" t="s">
        <v>158</v>
      </c>
      <c r="L63" s="27" t="s">
        <v>149</v>
      </c>
      <c r="M63" s="28"/>
    </row>
    <row r="64" spans="1:13" ht="12" x14ac:dyDescent="0.25">
      <c r="A64" s="22" t="s">
        <v>18</v>
      </c>
      <c r="B64" s="22" t="s">
        <v>167</v>
      </c>
      <c r="C64" s="22" t="s">
        <v>17</v>
      </c>
      <c r="D64" s="23">
        <v>194</v>
      </c>
      <c r="E64" s="24">
        <v>1721.6494845360826</v>
      </c>
      <c r="F64" s="25">
        <f>Tabela11434[[#This Row],[Valor unitário (estimado)]]*Tabela11434[[#This Row],[Qntd estimada]]</f>
        <v>334000</v>
      </c>
      <c r="G64" s="22" t="s">
        <v>12</v>
      </c>
      <c r="H64" s="26">
        <v>46151</v>
      </c>
      <c r="I64" s="22" t="s">
        <v>99</v>
      </c>
      <c r="J64" s="22" t="s">
        <v>148</v>
      </c>
      <c r="K64" s="22" t="s">
        <v>159</v>
      </c>
      <c r="L64" s="27" t="s">
        <v>149</v>
      </c>
      <c r="M64" s="27"/>
    </row>
    <row r="65" spans="1:13" ht="12" x14ac:dyDescent="0.25">
      <c r="A65" s="22" t="s">
        <v>18</v>
      </c>
      <c r="B65" s="22" t="s">
        <v>73</v>
      </c>
      <c r="C65" s="22" t="s">
        <v>17</v>
      </c>
      <c r="D65" s="23">
        <v>250</v>
      </c>
      <c r="E65" s="24">
        <v>800</v>
      </c>
      <c r="F65" s="25">
        <f>Tabela11434[[#This Row],[Valor unitário (estimado)]]*Tabela11434[[#This Row],[Qntd estimada]]</f>
        <v>200000</v>
      </c>
      <c r="G65" s="22" t="s">
        <v>12</v>
      </c>
      <c r="H65" s="26">
        <v>46279</v>
      </c>
      <c r="I65" s="22" t="s">
        <v>99</v>
      </c>
      <c r="J65" s="22" t="s">
        <v>148</v>
      </c>
      <c r="K65" s="22" t="s">
        <v>159</v>
      </c>
      <c r="L65" s="27" t="s">
        <v>149</v>
      </c>
      <c r="M65" s="28"/>
    </row>
    <row r="66" spans="1:13" ht="12" x14ac:dyDescent="0.25">
      <c r="A66" s="22" t="s">
        <v>18</v>
      </c>
      <c r="B66" s="22" t="s">
        <v>69</v>
      </c>
      <c r="C66" s="22" t="s">
        <v>17</v>
      </c>
      <c r="D66" s="23">
        <v>69</v>
      </c>
      <c r="E66" s="24">
        <v>2500</v>
      </c>
      <c r="F66" s="25">
        <f>Tabela11434[[#This Row],[Valor unitário (estimado)]]*Tabela11434[[#This Row],[Qntd estimada]]</f>
        <v>172500</v>
      </c>
      <c r="G66" s="22" t="s">
        <v>12</v>
      </c>
      <c r="H66" s="26">
        <v>46247</v>
      </c>
      <c r="I66" s="22" t="s">
        <v>99</v>
      </c>
      <c r="J66" s="22" t="s">
        <v>148</v>
      </c>
      <c r="K66" s="22" t="s">
        <v>159</v>
      </c>
      <c r="L66" s="27" t="s">
        <v>149</v>
      </c>
      <c r="M66" s="28"/>
    </row>
    <row r="67" spans="1:13" ht="22.5" x14ac:dyDescent="0.25">
      <c r="A67" s="22" t="s">
        <v>18</v>
      </c>
      <c r="B67" s="22" t="s">
        <v>74</v>
      </c>
      <c r="C67" s="22" t="s">
        <v>17</v>
      </c>
      <c r="D67" s="23">
        <v>200</v>
      </c>
      <c r="E67" s="24">
        <v>800</v>
      </c>
      <c r="F67" s="25">
        <f>Tabela11434[[#This Row],[Valor unitário (estimado)]]*Tabela11434[[#This Row],[Qntd estimada]]</f>
        <v>160000</v>
      </c>
      <c r="G67" s="22" t="s">
        <v>12</v>
      </c>
      <c r="H67" s="26">
        <v>46311</v>
      </c>
      <c r="I67" s="22" t="s">
        <v>102</v>
      </c>
      <c r="J67" s="22" t="s">
        <v>148</v>
      </c>
      <c r="K67" s="22" t="s">
        <v>158</v>
      </c>
      <c r="L67" s="27" t="s">
        <v>149</v>
      </c>
      <c r="M67" s="28"/>
    </row>
    <row r="68" spans="1:13" ht="12" x14ac:dyDescent="0.25">
      <c r="A68" s="22" t="s">
        <v>18</v>
      </c>
      <c r="B68" s="22" t="s">
        <v>77</v>
      </c>
      <c r="C68" s="22" t="s">
        <v>17</v>
      </c>
      <c r="D68" s="23">
        <v>100</v>
      </c>
      <c r="E68" s="24">
        <v>1600</v>
      </c>
      <c r="F68" s="25">
        <f>Tabela11434[[#This Row],[Valor unitário (estimado)]]*Tabela11434[[#This Row],[Qntd estimada]]</f>
        <v>160000</v>
      </c>
      <c r="G68" s="22" t="s">
        <v>12</v>
      </c>
      <c r="H68" s="26">
        <v>46279</v>
      </c>
      <c r="I68" s="22" t="s">
        <v>102</v>
      </c>
      <c r="J68" s="22" t="s">
        <v>148</v>
      </c>
      <c r="K68" s="22" t="s">
        <v>158</v>
      </c>
      <c r="L68" s="27" t="s">
        <v>149</v>
      </c>
      <c r="M68" s="28"/>
    </row>
    <row r="69" spans="1:13" ht="12" x14ac:dyDescent="0.25">
      <c r="A69" s="33" t="s">
        <v>18</v>
      </c>
      <c r="B69" s="22" t="s">
        <v>72</v>
      </c>
      <c r="C69" s="22" t="s">
        <v>17</v>
      </c>
      <c r="D69" s="23">
        <v>20000</v>
      </c>
      <c r="E69" s="24">
        <v>8</v>
      </c>
      <c r="F69" s="25">
        <f>Tabela11434[[#This Row],[Valor unitário (estimado)]]*Tabela11434[[#This Row],[Qntd estimada]]</f>
        <v>160000</v>
      </c>
      <c r="G69" s="22" t="s">
        <v>12</v>
      </c>
      <c r="H69" s="26">
        <v>46215</v>
      </c>
      <c r="I69" s="22" t="s">
        <v>102</v>
      </c>
      <c r="J69" s="22" t="s">
        <v>148</v>
      </c>
      <c r="K69" s="22" t="s">
        <v>158</v>
      </c>
      <c r="L69" s="27" t="s">
        <v>149</v>
      </c>
      <c r="M69" s="28"/>
    </row>
    <row r="70" spans="1:13" ht="12" x14ac:dyDescent="0.25">
      <c r="A70" s="33" t="s">
        <v>18</v>
      </c>
      <c r="B70" s="22" t="s">
        <v>120</v>
      </c>
      <c r="C70" s="22" t="s">
        <v>17</v>
      </c>
      <c r="D70" s="23">
        <v>5000</v>
      </c>
      <c r="E70" s="24">
        <v>30</v>
      </c>
      <c r="F70" s="25">
        <f>Tabela11434[[#This Row],[Valor unitário (estimado)]]*Tabela11434[[#This Row],[Qntd estimada]]</f>
        <v>150000</v>
      </c>
      <c r="G70" s="22" t="s">
        <v>12</v>
      </c>
      <c r="H70" s="26">
        <v>46215</v>
      </c>
      <c r="I70" s="22" t="s">
        <v>102</v>
      </c>
      <c r="J70" s="22" t="s">
        <v>148</v>
      </c>
      <c r="K70" s="22" t="s">
        <v>158</v>
      </c>
      <c r="L70" s="27" t="s">
        <v>149</v>
      </c>
      <c r="M70" s="28"/>
    </row>
    <row r="71" spans="1:13" ht="12" x14ac:dyDescent="0.25">
      <c r="A71" s="33" t="s">
        <v>18</v>
      </c>
      <c r="B71" s="22" t="s">
        <v>113</v>
      </c>
      <c r="C71" s="22" t="s">
        <v>17</v>
      </c>
      <c r="D71" s="23">
        <v>500</v>
      </c>
      <c r="E71" s="24">
        <v>210</v>
      </c>
      <c r="F71" s="25">
        <f>Tabela11434[[#This Row],[Valor unitário (estimado)]]*Tabela11434[[#This Row],[Qntd estimada]]</f>
        <v>105000</v>
      </c>
      <c r="G71" s="22" t="s">
        <v>12</v>
      </c>
      <c r="H71" s="26">
        <v>46151</v>
      </c>
      <c r="I71" s="22" t="s">
        <v>102</v>
      </c>
      <c r="J71" s="22" t="s">
        <v>148</v>
      </c>
      <c r="K71" s="22" t="s">
        <v>158</v>
      </c>
      <c r="L71" s="27" t="s">
        <v>149</v>
      </c>
      <c r="M71" s="28"/>
    </row>
    <row r="72" spans="1:13" ht="12" x14ac:dyDescent="0.25">
      <c r="A72" s="33" t="s">
        <v>18</v>
      </c>
      <c r="B72" s="22" t="s">
        <v>121</v>
      </c>
      <c r="C72" s="22" t="s">
        <v>17</v>
      </c>
      <c r="D72" s="23">
        <v>262</v>
      </c>
      <c r="E72" s="24">
        <v>400</v>
      </c>
      <c r="F72" s="25">
        <f>Tabela11434[[#This Row],[Valor unitário (estimado)]]*Tabela11434[[#This Row],[Qntd estimada]]</f>
        <v>104800</v>
      </c>
      <c r="G72" s="22" t="s">
        <v>12</v>
      </c>
      <c r="H72" s="26">
        <v>46215</v>
      </c>
      <c r="I72" s="22" t="s">
        <v>102</v>
      </c>
      <c r="J72" s="22" t="s">
        <v>148</v>
      </c>
      <c r="K72" s="22" t="s">
        <v>158</v>
      </c>
      <c r="L72" s="27" t="s">
        <v>149</v>
      </c>
      <c r="M72" s="28"/>
    </row>
    <row r="73" spans="1:13" ht="12" x14ac:dyDescent="0.25">
      <c r="A73" s="33" t="s">
        <v>18</v>
      </c>
      <c r="B73" s="22" t="s">
        <v>70</v>
      </c>
      <c r="C73" s="22" t="s">
        <v>17</v>
      </c>
      <c r="D73" s="23">
        <v>10</v>
      </c>
      <c r="E73" s="24">
        <v>10296</v>
      </c>
      <c r="F73" s="25">
        <f>Tabela11434[[#This Row],[Valor unitário (estimado)]]*Tabela11434[[#This Row],[Qntd estimada]]</f>
        <v>102960</v>
      </c>
      <c r="G73" s="22" t="s">
        <v>12</v>
      </c>
      <c r="H73" s="26">
        <v>46151</v>
      </c>
      <c r="I73" s="22" t="s">
        <v>99</v>
      </c>
      <c r="J73" s="22" t="s">
        <v>148</v>
      </c>
      <c r="K73" s="22" t="s">
        <v>159</v>
      </c>
      <c r="L73" s="27" t="s">
        <v>149</v>
      </c>
      <c r="M73" s="28"/>
    </row>
    <row r="74" spans="1:13" ht="12" x14ac:dyDescent="0.25">
      <c r="A74" s="33" t="s">
        <v>18</v>
      </c>
      <c r="B74" s="22" t="s">
        <v>71</v>
      </c>
      <c r="C74" s="22" t="s">
        <v>17</v>
      </c>
      <c r="D74" s="23">
        <v>1</v>
      </c>
      <c r="E74" s="24">
        <v>85800</v>
      </c>
      <c r="F74" s="25">
        <f>Tabela11434[[#This Row],[Valor unitário (estimado)]]*Tabela11434[[#This Row],[Qntd estimada]]</f>
        <v>85800</v>
      </c>
      <c r="G74" s="22" t="s">
        <v>12</v>
      </c>
      <c r="H74" s="26">
        <v>46151</v>
      </c>
      <c r="I74" s="22" t="s">
        <v>99</v>
      </c>
      <c r="J74" s="22" t="s">
        <v>148</v>
      </c>
      <c r="K74" s="22" t="s">
        <v>159</v>
      </c>
      <c r="L74" s="27" t="s">
        <v>149</v>
      </c>
      <c r="M74" s="28"/>
    </row>
    <row r="75" spans="1:13" ht="12" x14ac:dyDescent="0.25">
      <c r="A75" s="22" t="s">
        <v>18</v>
      </c>
      <c r="B75" s="22" t="s">
        <v>75</v>
      </c>
      <c r="C75" s="22" t="s">
        <v>17</v>
      </c>
      <c r="D75" s="23">
        <v>20</v>
      </c>
      <c r="E75" s="24">
        <v>2500</v>
      </c>
      <c r="F75" s="25">
        <f>Tabela11434[[#This Row],[Valor unitário (estimado)]]*Tabela11434[[#This Row],[Qntd estimada]]</f>
        <v>50000</v>
      </c>
      <c r="G75" s="22" t="s">
        <v>12</v>
      </c>
      <c r="H75" s="26">
        <v>46343</v>
      </c>
      <c r="I75" s="22" t="s">
        <v>99</v>
      </c>
      <c r="J75" s="22" t="s">
        <v>148</v>
      </c>
      <c r="K75" s="22" t="s">
        <v>159</v>
      </c>
      <c r="L75" s="27" t="s">
        <v>149</v>
      </c>
      <c r="M75" s="28"/>
    </row>
    <row r="76" spans="1:13" ht="12" x14ac:dyDescent="0.25">
      <c r="A76" s="22" t="s">
        <v>19</v>
      </c>
      <c r="B76" s="22" t="s">
        <v>89</v>
      </c>
      <c r="C76" s="22" t="s">
        <v>22</v>
      </c>
      <c r="D76" s="23">
        <v>1</v>
      </c>
      <c r="E76" s="24">
        <v>600000</v>
      </c>
      <c r="F76" s="25">
        <f>Tabela11434[[#This Row],[Valor unitário (estimado)]]*Tabela11434[[#This Row],[Qntd estimada]]</f>
        <v>600000</v>
      </c>
      <c r="G76" s="22" t="s">
        <v>12</v>
      </c>
      <c r="H76" s="26">
        <v>46375</v>
      </c>
      <c r="I76" s="22" t="s">
        <v>102</v>
      </c>
      <c r="J76" s="22" t="s">
        <v>148</v>
      </c>
      <c r="K76" s="22" t="s">
        <v>158</v>
      </c>
      <c r="L76" s="27" t="s">
        <v>149</v>
      </c>
      <c r="M76" s="28"/>
    </row>
    <row r="77" spans="1:13" ht="22.5" x14ac:dyDescent="0.25">
      <c r="A77" s="22" t="s">
        <v>19</v>
      </c>
      <c r="B77" s="22" t="s">
        <v>91</v>
      </c>
      <c r="C77" s="22" t="s">
        <v>22</v>
      </c>
      <c r="D77" s="23">
        <v>1</v>
      </c>
      <c r="E77" s="24">
        <v>359000</v>
      </c>
      <c r="F77" s="25">
        <f>Tabela11434[[#This Row],[Valor unitário (estimado)]]*Tabela11434[[#This Row],[Qntd estimada]]</f>
        <v>359000</v>
      </c>
      <c r="G77" s="22" t="s">
        <v>12</v>
      </c>
      <c r="H77" s="26">
        <v>46375</v>
      </c>
      <c r="I77" s="22" t="s">
        <v>102</v>
      </c>
      <c r="J77" s="22" t="s">
        <v>148</v>
      </c>
      <c r="K77" s="22" t="s">
        <v>158</v>
      </c>
      <c r="L77" s="27" t="s">
        <v>149</v>
      </c>
      <c r="M77" s="27" t="s">
        <v>238</v>
      </c>
    </row>
    <row r="78" spans="1:13" ht="22.5" x14ac:dyDescent="0.25">
      <c r="A78" s="22" t="s">
        <v>19</v>
      </c>
      <c r="B78" s="22" t="s">
        <v>87</v>
      </c>
      <c r="C78" s="22" t="s">
        <v>22</v>
      </c>
      <c r="D78" s="23">
        <v>1</v>
      </c>
      <c r="E78" s="24">
        <v>287000</v>
      </c>
      <c r="F78" s="25">
        <f>Tabela11434[[#This Row],[Valor unitário (estimado)]]*Tabela11434[[#This Row],[Qntd estimada]]</f>
        <v>287000</v>
      </c>
      <c r="G78" s="22" t="s">
        <v>12</v>
      </c>
      <c r="H78" s="26">
        <v>46375</v>
      </c>
      <c r="I78" s="22" t="s">
        <v>102</v>
      </c>
      <c r="J78" s="22" t="s">
        <v>148</v>
      </c>
      <c r="K78" s="22" t="s">
        <v>158</v>
      </c>
      <c r="L78" s="27" t="s">
        <v>149</v>
      </c>
      <c r="M78" s="28" t="s">
        <v>220</v>
      </c>
    </row>
    <row r="79" spans="1:13" ht="12" x14ac:dyDescent="0.2">
      <c r="A79" s="22" t="s">
        <v>19</v>
      </c>
      <c r="B79" s="34" t="s">
        <v>216</v>
      </c>
      <c r="C79" s="22" t="s">
        <v>17</v>
      </c>
      <c r="D79" s="23">
        <v>300</v>
      </c>
      <c r="E79" s="24">
        <v>560</v>
      </c>
      <c r="F79" s="25">
        <f>Tabela11434[[#This Row],[Valor unitário (estimado)]]*Tabela11434[[#This Row],[Qntd estimada]]</f>
        <v>168000</v>
      </c>
      <c r="G79" s="22" t="s">
        <v>12</v>
      </c>
      <c r="H79" s="26">
        <v>46343</v>
      </c>
      <c r="I79" s="22" t="s">
        <v>102</v>
      </c>
      <c r="J79" s="22" t="s">
        <v>148</v>
      </c>
      <c r="K79" s="22" t="s">
        <v>158</v>
      </c>
      <c r="L79" s="27" t="s">
        <v>149</v>
      </c>
      <c r="M79" s="31" t="s">
        <v>214</v>
      </c>
    </row>
    <row r="80" spans="1:13" ht="12" x14ac:dyDescent="0.2">
      <c r="A80" s="22" t="s">
        <v>19</v>
      </c>
      <c r="B80" s="34" t="s">
        <v>217</v>
      </c>
      <c r="C80" s="22" t="s">
        <v>17</v>
      </c>
      <c r="D80" s="23">
        <v>300</v>
      </c>
      <c r="E80" s="24">
        <v>475</v>
      </c>
      <c r="F80" s="25">
        <f>Tabela11434[[#This Row],[Valor unitário (estimado)]]*Tabela11434[[#This Row],[Qntd estimada]]</f>
        <v>142500</v>
      </c>
      <c r="G80" s="22" t="s">
        <v>12</v>
      </c>
      <c r="H80" s="26">
        <v>46343</v>
      </c>
      <c r="I80" s="22" t="s">
        <v>102</v>
      </c>
      <c r="J80" s="22" t="s">
        <v>148</v>
      </c>
      <c r="K80" s="22" t="s">
        <v>158</v>
      </c>
      <c r="L80" s="27" t="s">
        <v>149</v>
      </c>
      <c r="M80" s="31" t="s">
        <v>214</v>
      </c>
    </row>
    <row r="81" spans="1:13" ht="12" x14ac:dyDescent="0.25">
      <c r="A81" s="22" t="s">
        <v>19</v>
      </c>
      <c r="B81" s="22" t="s">
        <v>88</v>
      </c>
      <c r="C81" s="22" t="s">
        <v>22</v>
      </c>
      <c r="D81" s="23">
        <v>694</v>
      </c>
      <c r="E81" s="24">
        <v>150</v>
      </c>
      <c r="F81" s="25">
        <f>Tabela11434[[#This Row],[Valor unitário (estimado)]]*Tabela11434[[#This Row],[Qntd estimada]]</f>
        <v>104100</v>
      </c>
      <c r="G81" s="22" t="s">
        <v>12</v>
      </c>
      <c r="H81" s="26">
        <v>46375</v>
      </c>
      <c r="I81" s="22" t="s">
        <v>102</v>
      </c>
      <c r="J81" s="22" t="s">
        <v>148</v>
      </c>
      <c r="K81" s="22" t="s">
        <v>158</v>
      </c>
      <c r="L81" s="27" t="s">
        <v>149</v>
      </c>
      <c r="M81" s="28" t="s">
        <v>220</v>
      </c>
    </row>
    <row r="82" spans="1:13" ht="22.5" x14ac:dyDescent="0.25">
      <c r="A82" s="22" t="s">
        <v>19</v>
      </c>
      <c r="B82" s="22" t="s">
        <v>93</v>
      </c>
      <c r="C82" s="22" t="s">
        <v>22</v>
      </c>
      <c r="D82" s="23">
        <v>685</v>
      </c>
      <c r="E82" s="24">
        <v>150</v>
      </c>
      <c r="F82" s="25">
        <f>Tabela11434[[#This Row],[Valor unitário (estimado)]]*Tabela11434[[#This Row],[Qntd estimada]]</f>
        <v>102750</v>
      </c>
      <c r="G82" s="22" t="s">
        <v>12</v>
      </c>
      <c r="H82" s="26">
        <v>46375</v>
      </c>
      <c r="I82" s="22" t="s">
        <v>102</v>
      </c>
      <c r="J82" s="22" t="s">
        <v>148</v>
      </c>
      <c r="K82" s="22" t="s">
        <v>158</v>
      </c>
      <c r="L82" s="27" t="s">
        <v>149</v>
      </c>
      <c r="M82" s="28" t="s">
        <v>220</v>
      </c>
    </row>
    <row r="83" spans="1:13" ht="22.5" x14ac:dyDescent="0.25">
      <c r="A83" s="22" t="s">
        <v>19</v>
      </c>
      <c r="B83" s="22" t="s">
        <v>209</v>
      </c>
      <c r="C83" s="22" t="s">
        <v>17</v>
      </c>
      <c r="D83" s="23">
        <v>870</v>
      </c>
      <c r="E83" s="24">
        <v>100</v>
      </c>
      <c r="F83" s="25">
        <f>Tabela11434[[#This Row],[Valor unitário (estimado)]]*Tabela11434[[#This Row],[Qntd estimada]]</f>
        <v>87000</v>
      </c>
      <c r="G83" s="25" t="s">
        <v>12</v>
      </c>
      <c r="H83" s="26">
        <v>46343</v>
      </c>
      <c r="I83" s="22" t="s">
        <v>102</v>
      </c>
      <c r="J83" s="22" t="s">
        <v>148</v>
      </c>
      <c r="K83" s="22" t="s">
        <v>158</v>
      </c>
      <c r="L83" s="27" t="s">
        <v>149</v>
      </c>
      <c r="M83" s="27" t="s">
        <v>210</v>
      </c>
    </row>
    <row r="84" spans="1:13" ht="12" x14ac:dyDescent="0.25">
      <c r="A84" s="22" t="s">
        <v>19</v>
      </c>
      <c r="B84" s="22" t="s">
        <v>215</v>
      </c>
      <c r="C84" s="22" t="s">
        <v>22</v>
      </c>
      <c r="D84" s="23">
        <v>6500</v>
      </c>
      <c r="E84" s="24">
        <v>9</v>
      </c>
      <c r="F84" s="25">
        <f>Tabela11434[[#This Row],[Valor unitário (estimado)]]*Tabela11434[[#This Row],[Qntd estimada]]</f>
        <v>58500</v>
      </c>
      <c r="G84" s="22" t="s">
        <v>12</v>
      </c>
      <c r="H84" s="26">
        <v>46375</v>
      </c>
      <c r="I84" s="22" t="s">
        <v>102</v>
      </c>
      <c r="J84" s="22" t="s">
        <v>148</v>
      </c>
      <c r="K84" s="22" t="s">
        <v>158</v>
      </c>
      <c r="L84" s="27" t="s">
        <v>149</v>
      </c>
      <c r="M84" s="28"/>
    </row>
    <row r="85" spans="1:13" ht="22.5" x14ac:dyDescent="0.25">
      <c r="A85" s="22" t="s">
        <v>19</v>
      </c>
      <c r="B85" s="22" t="s">
        <v>145</v>
      </c>
      <c r="C85" s="22" t="s">
        <v>17</v>
      </c>
      <c r="D85" s="23">
        <v>2650</v>
      </c>
      <c r="E85" s="24">
        <v>20</v>
      </c>
      <c r="F85" s="25">
        <f>Tabela11434[[#This Row],[Valor unitário (estimado)]]*Tabela11434[[#This Row],[Qntd estimada]]</f>
        <v>53000</v>
      </c>
      <c r="G85" s="25" t="s">
        <v>12</v>
      </c>
      <c r="H85" s="26">
        <v>46343</v>
      </c>
      <c r="I85" s="22" t="s">
        <v>102</v>
      </c>
      <c r="J85" s="22" t="s">
        <v>148</v>
      </c>
      <c r="K85" s="22" t="s">
        <v>158</v>
      </c>
      <c r="L85" s="27" t="s">
        <v>149</v>
      </c>
      <c r="M85" s="27" t="s">
        <v>211</v>
      </c>
    </row>
    <row r="86" spans="1:13" ht="12" x14ac:dyDescent="0.2">
      <c r="A86" s="22" t="s">
        <v>19</v>
      </c>
      <c r="B86" s="34" t="s">
        <v>218</v>
      </c>
      <c r="C86" s="22" t="s">
        <v>17</v>
      </c>
      <c r="D86" s="23">
        <v>443</v>
      </c>
      <c r="E86" s="24">
        <v>100</v>
      </c>
      <c r="F86" s="25">
        <f>Tabela11434[[#This Row],[Valor unitário (estimado)]]*Tabela11434[[#This Row],[Qntd estimada]]</f>
        <v>44300</v>
      </c>
      <c r="G86" s="22" t="s">
        <v>12</v>
      </c>
      <c r="H86" s="26">
        <v>46343</v>
      </c>
      <c r="I86" s="22" t="s">
        <v>102</v>
      </c>
      <c r="J86" s="22" t="s">
        <v>148</v>
      </c>
      <c r="K86" s="22" t="s">
        <v>158</v>
      </c>
      <c r="L86" s="27" t="s">
        <v>149</v>
      </c>
      <c r="M86" s="31" t="s">
        <v>214</v>
      </c>
    </row>
    <row r="87" spans="1:13" ht="12" x14ac:dyDescent="0.25">
      <c r="A87" s="22" t="s">
        <v>19</v>
      </c>
      <c r="B87" s="22" t="s">
        <v>146</v>
      </c>
      <c r="C87" s="22" t="s">
        <v>17</v>
      </c>
      <c r="D87" s="23">
        <v>59</v>
      </c>
      <c r="E87" s="24">
        <v>662</v>
      </c>
      <c r="F87" s="25">
        <f>Tabela11434[[#This Row],[Valor unitário (estimado)]]*Tabela11434[[#This Row],[Qntd estimada]]</f>
        <v>39058</v>
      </c>
      <c r="G87" s="25" t="s">
        <v>12</v>
      </c>
      <c r="H87" s="26">
        <v>46343</v>
      </c>
      <c r="I87" s="22" t="s">
        <v>102</v>
      </c>
      <c r="J87" s="22" t="s">
        <v>148</v>
      </c>
      <c r="K87" s="22" t="s">
        <v>158</v>
      </c>
      <c r="L87" s="27" t="s">
        <v>149</v>
      </c>
      <c r="M87" s="28" t="s">
        <v>220</v>
      </c>
    </row>
    <row r="88" spans="1:13" ht="22.5" x14ac:dyDescent="0.25">
      <c r="A88" s="22" t="s">
        <v>19</v>
      </c>
      <c r="B88" s="22" t="s">
        <v>90</v>
      </c>
      <c r="C88" s="22" t="s">
        <v>22</v>
      </c>
      <c r="D88" s="23">
        <v>329</v>
      </c>
      <c r="E88" s="24">
        <v>110</v>
      </c>
      <c r="F88" s="25">
        <f>Tabela11434[[#This Row],[Valor unitário (estimado)]]*Tabela11434[[#This Row],[Qntd estimada]]</f>
        <v>36190</v>
      </c>
      <c r="G88" s="22" t="s">
        <v>12</v>
      </c>
      <c r="H88" s="26">
        <v>46375</v>
      </c>
      <c r="I88" s="22" t="s">
        <v>102</v>
      </c>
      <c r="J88" s="22" t="s">
        <v>148</v>
      </c>
      <c r="K88" s="22" t="s">
        <v>158</v>
      </c>
      <c r="L88" s="27" t="s">
        <v>149</v>
      </c>
      <c r="M88" s="27" t="s">
        <v>220</v>
      </c>
    </row>
    <row r="89" spans="1:13" ht="22.5" x14ac:dyDescent="0.25">
      <c r="A89" s="22" t="s">
        <v>19</v>
      </c>
      <c r="B89" s="22" t="s">
        <v>92</v>
      </c>
      <c r="C89" s="22" t="s">
        <v>22</v>
      </c>
      <c r="D89" s="23">
        <v>5600</v>
      </c>
      <c r="E89" s="24">
        <v>5</v>
      </c>
      <c r="F89" s="25">
        <f>Tabela11434[[#This Row],[Valor unitário (estimado)]]*Tabela11434[[#This Row],[Qntd estimada]]</f>
        <v>28000</v>
      </c>
      <c r="G89" s="22" t="s">
        <v>12</v>
      </c>
      <c r="H89" s="26">
        <v>46375</v>
      </c>
      <c r="I89" s="22" t="s">
        <v>102</v>
      </c>
      <c r="J89" s="22" t="s">
        <v>148</v>
      </c>
      <c r="K89" s="22" t="s">
        <v>158</v>
      </c>
      <c r="L89" s="27" t="s">
        <v>149</v>
      </c>
      <c r="M89" s="27" t="s">
        <v>220</v>
      </c>
    </row>
    <row r="90" spans="1:13" ht="22.5" x14ac:dyDescent="0.25">
      <c r="A90" s="22" t="s">
        <v>19</v>
      </c>
      <c r="B90" s="22" t="s">
        <v>219</v>
      </c>
      <c r="C90" s="22" t="s">
        <v>22</v>
      </c>
      <c r="D90" s="23">
        <v>1</v>
      </c>
      <c r="E90" s="24">
        <v>90501.48</v>
      </c>
      <c r="F90" s="25">
        <f>Tabela11434[[#This Row],[Valor unitário (estimado)]]*Tabela11434[[#This Row],[Qntd estimada]]</f>
        <v>90501.48</v>
      </c>
      <c r="G90" s="22" t="s">
        <v>12</v>
      </c>
      <c r="H90" s="26">
        <v>46375</v>
      </c>
      <c r="I90" s="22" t="s">
        <v>102</v>
      </c>
      <c r="J90" s="22" t="s">
        <v>148</v>
      </c>
      <c r="K90" s="22" t="s">
        <v>158</v>
      </c>
      <c r="L90" s="27" t="s">
        <v>149</v>
      </c>
      <c r="M90" s="27" t="s">
        <v>239</v>
      </c>
    </row>
    <row r="91" spans="1:13" ht="22.5" x14ac:dyDescent="0.25">
      <c r="A91" s="22" t="s">
        <v>1</v>
      </c>
      <c r="B91" s="22" t="s">
        <v>117</v>
      </c>
      <c r="C91" s="22" t="s">
        <v>17</v>
      </c>
      <c r="D91" s="23">
        <v>22692.307692307691</v>
      </c>
      <c r="E91" s="24">
        <v>130</v>
      </c>
      <c r="F91" s="25">
        <f>Tabela11434[[#This Row],[Qntd estimada]]*Tabela11434[[#This Row],[Valor unitário (estimado)]]</f>
        <v>2950000</v>
      </c>
      <c r="G91" s="22" t="s">
        <v>12</v>
      </c>
      <c r="H91" s="26">
        <v>46343</v>
      </c>
      <c r="I91" s="22" t="s">
        <v>100</v>
      </c>
      <c r="J91" s="22" t="s">
        <v>148</v>
      </c>
      <c r="K91" s="22" t="s">
        <v>158</v>
      </c>
      <c r="L91" s="27" t="s">
        <v>171</v>
      </c>
      <c r="M91" s="27" t="s">
        <v>206</v>
      </c>
    </row>
    <row r="92" spans="1:13" ht="12" x14ac:dyDescent="0.25">
      <c r="A92" s="22" t="s">
        <v>1</v>
      </c>
      <c r="B92" s="22" t="s">
        <v>116</v>
      </c>
      <c r="C92" s="22" t="s">
        <v>17</v>
      </c>
      <c r="D92" s="23">
        <v>6000</v>
      </c>
      <c r="E92" s="24">
        <v>130</v>
      </c>
      <c r="F92" s="25">
        <f>Tabela11434[[#This Row],[Valor unitário (estimado)]]*Tabela11434[[#This Row],[Qntd estimada]]</f>
        <v>780000</v>
      </c>
      <c r="G92" s="22" t="s">
        <v>12</v>
      </c>
      <c r="H92" s="26">
        <v>46343</v>
      </c>
      <c r="I92" s="22" t="s">
        <v>100</v>
      </c>
      <c r="J92" s="22" t="s">
        <v>148</v>
      </c>
      <c r="K92" s="22" t="s">
        <v>158</v>
      </c>
      <c r="L92" s="27" t="s">
        <v>171</v>
      </c>
      <c r="M92" s="28"/>
    </row>
    <row r="93" spans="1:13" ht="22.5" x14ac:dyDescent="0.25">
      <c r="A93" s="22" t="s">
        <v>1</v>
      </c>
      <c r="B93" s="22" t="s">
        <v>200</v>
      </c>
      <c r="C93" s="22" t="s">
        <v>23</v>
      </c>
      <c r="D93" s="23">
        <v>12</v>
      </c>
      <c r="E93" s="35">
        <v>50000</v>
      </c>
      <c r="F93" s="25">
        <f>Tabela11434[[#This Row],[Valor unitário (estimado)]]*Tabela11434[[#This Row],[Qntd estimada]]</f>
        <v>600000</v>
      </c>
      <c r="G93" s="25" t="s">
        <v>27</v>
      </c>
      <c r="H93" s="26">
        <v>46023</v>
      </c>
      <c r="I93" s="26" t="s">
        <v>108</v>
      </c>
      <c r="J93" s="22" t="s">
        <v>148</v>
      </c>
      <c r="K93" s="22" t="s">
        <v>158</v>
      </c>
      <c r="L93" s="27" t="s">
        <v>149</v>
      </c>
      <c r="M93" s="27" t="s">
        <v>205</v>
      </c>
    </row>
    <row r="94" spans="1:13" ht="33.75" x14ac:dyDescent="0.25">
      <c r="A94" s="22" t="s">
        <v>1</v>
      </c>
      <c r="B94" s="22" t="s">
        <v>144</v>
      </c>
      <c r="C94" s="22" t="s">
        <v>15</v>
      </c>
      <c r="D94" s="23">
        <v>48980</v>
      </c>
      <c r="E94" s="35">
        <f>2*4.9</f>
        <v>9.8000000000000007</v>
      </c>
      <c r="F94" s="25">
        <v>480000</v>
      </c>
      <c r="G94" s="22" t="s">
        <v>12</v>
      </c>
      <c r="H94" s="26">
        <v>46119</v>
      </c>
      <c r="I94" s="22" t="s">
        <v>109</v>
      </c>
      <c r="J94" s="22" t="s">
        <v>148</v>
      </c>
      <c r="K94" s="22" t="s">
        <v>158</v>
      </c>
      <c r="L94" s="27" t="s">
        <v>171</v>
      </c>
      <c r="M94" s="27" t="s">
        <v>206</v>
      </c>
    </row>
    <row r="95" spans="1:13" ht="22.5" x14ac:dyDescent="0.25">
      <c r="A95" s="22" t="s">
        <v>1</v>
      </c>
      <c r="B95" s="22" t="s">
        <v>152</v>
      </c>
      <c r="C95" s="22" t="s">
        <v>22</v>
      </c>
      <c r="D95" s="23">
        <v>1</v>
      </c>
      <c r="E95" s="24">
        <v>250000</v>
      </c>
      <c r="F95" s="25">
        <f>Tabela11434[[#This Row],[Valor unitário (estimado)]]*Tabela11434[[#This Row],[Qntd estimada]]</f>
        <v>250000</v>
      </c>
      <c r="G95" s="25" t="s">
        <v>21</v>
      </c>
      <c r="H95" s="26" t="s">
        <v>29</v>
      </c>
      <c r="I95" s="26" t="s">
        <v>153</v>
      </c>
      <c r="J95" s="22" t="s">
        <v>148</v>
      </c>
      <c r="K95" s="22" t="s">
        <v>158</v>
      </c>
      <c r="L95" s="27" t="s">
        <v>171</v>
      </c>
      <c r="M95" s="28"/>
    </row>
    <row r="96" spans="1:13" ht="12" x14ac:dyDescent="0.25">
      <c r="A96" s="36" t="s">
        <v>1</v>
      </c>
      <c r="B96" s="36" t="s">
        <v>118</v>
      </c>
      <c r="C96" s="36" t="s">
        <v>17</v>
      </c>
      <c r="D96" s="37">
        <v>1500</v>
      </c>
      <c r="E96" s="35">
        <v>130</v>
      </c>
      <c r="F96" s="25">
        <f>Tabela11434[[#This Row],[Valor unitário (estimado)]]*Tabela11434[[#This Row],[Qntd estimada]]</f>
        <v>195000</v>
      </c>
      <c r="G96" s="22" t="s">
        <v>12</v>
      </c>
      <c r="H96" s="26">
        <v>46119</v>
      </c>
      <c r="I96" s="22" t="s">
        <v>100</v>
      </c>
      <c r="J96" s="22" t="s">
        <v>148</v>
      </c>
      <c r="K96" s="22" t="s">
        <v>158</v>
      </c>
      <c r="L96" s="27" t="s">
        <v>171</v>
      </c>
      <c r="M96" s="28"/>
    </row>
    <row r="97" spans="1:26" ht="12" x14ac:dyDescent="0.25">
      <c r="A97" s="33" t="s">
        <v>1</v>
      </c>
      <c r="B97" s="36" t="s">
        <v>161</v>
      </c>
      <c r="C97" s="36" t="s">
        <v>17</v>
      </c>
      <c r="D97" s="37">
        <v>2800</v>
      </c>
      <c r="E97" s="35">
        <v>50</v>
      </c>
      <c r="F97" s="25">
        <f>Tabela11434[[#This Row],[Valor unitário (estimado)]]*Tabela11434[[#This Row],[Qntd estimada]]</f>
        <v>140000</v>
      </c>
      <c r="G97" s="22" t="s">
        <v>12</v>
      </c>
      <c r="H97" s="26">
        <v>46343</v>
      </c>
      <c r="I97" s="22" t="s">
        <v>100</v>
      </c>
      <c r="J97" s="22" t="s">
        <v>148</v>
      </c>
      <c r="K97" s="22" t="s">
        <v>158</v>
      </c>
      <c r="L97" s="22" t="s">
        <v>171</v>
      </c>
      <c r="M97" s="28"/>
    </row>
    <row r="98" spans="1:26" ht="22.5" x14ac:dyDescent="0.25">
      <c r="A98" s="22" t="s">
        <v>1</v>
      </c>
      <c r="B98" s="22" t="s">
        <v>213</v>
      </c>
      <c r="C98" s="22" t="s">
        <v>17</v>
      </c>
      <c r="D98" s="23">
        <v>10000</v>
      </c>
      <c r="E98" s="24">
        <v>0.17</v>
      </c>
      <c r="F98" s="25">
        <f>Tabela11434[[#This Row],[Valor unitário (estimado)]]*Tabela11434[[#This Row],[Qntd estimada]]</f>
        <v>1700.0000000000002</v>
      </c>
      <c r="G98" s="22" t="s">
        <v>12</v>
      </c>
      <c r="H98" s="26">
        <v>46343</v>
      </c>
      <c r="I98" s="22" t="s">
        <v>102</v>
      </c>
      <c r="J98" s="22" t="s">
        <v>148</v>
      </c>
      <c r="K98" s="22" t="s">
        <v>158</v>
      </c>
      <c r="L98" s="27" t="s">
        <v>171</v>
      </c>
      <c r="M98" s="27" t="s">
        <v>212</v>
      </c>
    </row>
    <row r="99" spans="1:26" ht="22.5" x14ac:dyDescent="0.25">
      <c r="A99" s="22" t="s">
        <v>6</v>
      </c>
      <c r="B99" s="22" t="s">
        <v>53</v>
      </c>
      <c r="C99" s="22" t="s">
        <v>23</v>
      </c>
      <c r="D99" s="23">
        <v>12</v>
      </c>
      <c r="E99" s="24">
        <v>153500</v>
      </c>
      <c r="F99" s="25">
        <f>Tabela11434[[#This Row],[Valor unitário (estimado)]]*Tabela11434[[#This Row],[Qntd estimada]]</f>
        <v>1842000</v>
      </c>
      <c r="G99" s="22" t="s">
        <v>27</v>
      </c>
      <c r="H99" s="26" t="s">
        <v>29</v>
      </c>
      <c r="I99" s="22" t="s">
        <v>101</v>
      </c>
      <c r="J99" s="22" t="s">
        <v>148</v>
      </c>
      <c r="K99" s="22" t="s">
        <v>158</v>
      </c>
      <c r="L99" s="27" t="s">
        <v>149</v>
      </c>
      <c r="M99" s="28"/>
    </row>
    <row r="100" spans="1:26" ht="22.5" x14ac:dyDescent="0.25">
      <c r="A100" s="22" t="s">
        <v>6</v>
      </c>
      <c r="B100" s="22" t="s">
        <v>51</v>
      </c>
      <c r="C100" s="22" t="s">
        <v>23</v>
      </c>
      <c r="D100" s="23">
        <v>12</v>
      </c>
      <c r="E100" s="24">
        <v>80041</v>
      </c>
      <c r="F100" s="25">
        <f>Tabela11434[[#This Row],[Valor unitário (estimado)]]*Tabela11434[[#This Row],[Qntd estimada]]</f>
        <v>960492</v>
      </c>
      <c r="G100" s="22" t="s">
        <v>27</v>
      </c>
      <c r="H100" s="26" t="s">
        <v>29</v>
      </c>
      <c r="I100" s="22" t="s">
        <v>108</v>
      </c>
      <c r="J100" s="22" t="s">
        <v>148</v>
      </c>
      <c r="K100" s="22" t="s">
        <v>158</v>
      </c>
      <c r="L100" s="27" t="s">
        <v>149</v>
      </c>
      <c r="M100" s="28"/>
    </row>
    <row r="101" spans="1:26" ht="22.5" x14ac:dyDescent="0.25">
      <c r="A101" s="22" t="s">
        <v>6</v>
      </c>
      <c r="B101" s="22" t="s">
        <v>64</v>
      </c>
      <c r="C101" s="22" t="s">
        <v>23</v>
      </c>
      <c r="D101" s="23">
        <v>12</v>
      </c>
      <c r="E101" s="24">
        <v>66667</v>
      </c>
      <c r="F101" s="25">
        <f>Tabela11434[[#This Row],[Valor unitário (estimado)]]*Tabela11434[[#This Row],[Qntd estimada]]</f>
        <v>800004</v>
      </c>
      <c r="G101" s="22" t="s">
        <v>21</v>
      </c>
      <c r="H101" s="26" t="s">
        <v>29</v>
      </c>
      <c r="I101" s="22" t="s">
        <v>101</v>
      </c>
      <c r="J101" s="22" t="s">
        <v>148</v>
      </c>
      <c r="K101" s="22" t="s">
        <v>158</v>
      </c>
      <c r="L101" s="27" t="s">
        <v>149</v>
      </c>
      <c r="M101" s="28"/>
    </row>
    <row r="102" spans="1:26" ht="12" x14ac:dyDescent="0.25">
      <c r="A102" s="22" t="s">
        <v>6</v>
      </c>
      <c r="B102" s="38" t="s">
        <v>60</v>
      </c>
      <c r="C102" s="22" t="s">
        <v>17</v>
      </c>
      <c r="D102" s="23">
        <v>1</v>
      </c>
      <c r="E102" s="24">
        <v>750000</v>
      </c>
      <c r="F102" s="25">
        <f>Tabela11434[[#This Row],[Valor unitário (estimado)]]*Tabela11434[[#This Row],[Qntd estimada]]</f>
        <v>750000</v>
      </c>
      <c r="G102" s="22" t="s">
        <v>12</v>
      </c>
      <c r="H102" s="26">
        <v>46119</v>
      </c>
      <c r="I102" s="22" t="s">
        <v>99</v>
      </c>
      <c r="J102" s="22" t="s">
        <v>148</v>
      </c>
      <c r="K102" s="22" t="s">
        <v>159</v>
      </c>
      <c r="L102" s="27" t="s">
        <v>149</v>
      </c>
      <c r="M102" s="28"/>
    </row>
    <row r="103" spans="1:26" ht="22.5" x14ac:dyDescent="0.25">
      <c r="A103" s="22" t="s">
        <v>6</v>
      </c>
      <c r="B103" s="22" t="s">
        <v>55</v>
      </c>
      <c r="C103" s="22" t="s">
        <v>17</v>
      </c>
      <c r="D103" s="23">
        <v>1</v>
      </c>
      <c r="E103" s="24">
        <v>725000</v>
      </c>
      <c r="F103" s="25">
        <f>Tabela11434[[#This Row],[Valor unitário (estimado)]]*Tabela11434[[#This Row],[Qntd estimada]]</f>
        <v>725000</v>
      </c>
      <c r="G103" s="22" t="s">
        <v>12</v>
      </c>
      <c r="H103" s="26">
        <v>46183</v>
      </c>
      <c r="I103" s="22" t="s">
        <v>99</v>
      </c>
      <c r="J103" s="22" t="s">
        <v>148</v>
      </c>
      <c r="K103" s="22" t="s">
        <v>159</v>
      </c>
      <c r="L103" s="27" t="s">
        <v>149</v>
      </c>
      <c r="M103" s="27" t="s">
        <v>235</v>
      </c>
      <c r="N103" s="40"/>
      <c r="O103" s="40"/>
      <c r="P103" s="40"/>
      <c r="Q103" s="40"/>
      <c r="R103" s="40"/>
      <c r="S103" s="40"/>
      <c r="T103" s="40"/>
      <c r="U103" s="2"/>
      <c r="V103" s="2"/>
      <c r="W103" s="2"/>
      <c r="X103" s="2"/>
      <c r="Y103" s="2"/>
      <c r="Z103" s="2"/>
    </row>
    <row r="104" spans="1:26" ht="22.5" x14ac:dyDescent="0.25">
      <c r="A104" s="22" t="s">
        <v>6</v>
      </c>
      <c r="B104" s="22" t="s">
        <v>62</v>
      </c>
      <c r="C104" s="22" t="s">
        <v>23</v>
      </c>
      <c r="D104" s="23">
        <v>12</v>
      </c>
      <c r="E104" s="24">
        <v>48400</v>
      </c>
      <c r="F104" s="25">
        <f>Tabela11434[[#This Row],[Valor unitário (estimado)]]*Tabela11434[[#This Row],[Qntd estimada]]</f>
        <v>580800</v>
      </c>
      <c r="G104" s="22" t="s">
        <v>21</v>
      </c>
      <c r="H104" s="26" t="s">
        <v>29</v>
      </c>
      <c r="I104" s="22" t="s">
        <v>101</v>
      </c>
      <c r="J104" s="22" t="s">
        <v>148</v>
      </c>
      <c r="K104" s="22" t="s">
        <v>158</v>
      </c>
      <c r="L104" s="27" t="s">
        <v>149</v>
      </c>
      <c r="M104" s="28"/>
    </row>
    <row r="105" spans="1:26" ht="12" x14ac:dyDescent="0.25">
      <c r="A105" s="22" t="s">
        <v>6</v>
      </c>
      <c r="B105" s="22" t="s">
        <v>58</v>
      </c>
      <c r="C105" s="22" t="s">
        <v>17</v>
      </c>
      <c r="D105" s="23">
        <v>1</v>
      </c>
      <c r="E105" s="24">
        <v>500000</v>
      </c>
      <c r="F105" s="25">
        <f>Tabela11434[[#This Row],[Valor unitário (estimado)]]*Tabela11434[[#This Row],[Qntd estimada]]</f>
        <v>500000</v>
      </c>
      <c r="G105" s="22" t="s">
        <v>12</v>
      </c>
      <c r="H105" s="26">
        <v>46119</v>
      </c>
      <c r="I105" s="22" t="s">
        <v>99</v>
      </c>
      <c r="J105" s="22" t="s">
        <v>148</v>
      </c>
      <c r="K105" s="22" t="s">
        <v>159</v>
      </c>
      <c r="L105" s="27" t="s">
        <v>149</v>
      </c>
      <c r="M105" s="28"/>
    </row>
    <row r="106" spans="1:26" ht="12" x14ac:dyDescent="0.25">
      <c r="A106" s="22" t="s">
        <v>6</v>
      </c>
      <c r="B106" s="22" t="s">
        <v>115</v>
      </c>
      <c r="C106" s="22" t="s">
        <v>17</v>
      </c>
      <c r="D106" s="23">
        <v>50</v>
      </c>
      <c r="E106" s="24">
        <v>9000</v>
      </c>
      <c r="F106" s="25">
        <f>Tabela11434[[#This Row],[Valor unitário (estimado)]]*Tabela11434[[#This Row],[Qntd estimada]]</f>
        <v>450000</v>
      </c>
      <c r="G106" s="22" t="s">
        <v>12</v>
      </c>
      <c r="H106" s="26">
        <v>46119</v>
      </c>
      <c r="I106" s="22" t="s">
        <v>99</v>
      </c>
      <c r="J106" s="22" t="s">
        <v>148</v>
      </c>
      <c r="K106" s="22" t="s">
        <v>159</v>
      </c>
      <c r="L106" s="27" t="s">
        <v>149</v>
      </c>
      <c r="M106" s="28"/>
    </row>
    <row r="107" spans="1:26" ht="12" x14ac:dyDescent="0.25">
      <c r="A107" s="22" t="s">
        <v>6</v>
      </c>
      <c r="B107" s="22" t="s">
        <v>135</v>
      </c>
      <c r="C107" s="22" t="s">
        <v>17</v>
      </c>
      <c r="D107" s="23">
        <v>45</v>
      </c>
      <c r="E107" s="24">
        <v>8993.8355555555554</v>
      </c>
      <c r="F107" s="25">
        <f>Tabela11434[[#This Row],[Valor unitário (estimado)]]*Tabela11434[[#This Row],[Qntd estimada]]</f>
        <v>404722.6</v>
      </c>
      <c r="G107" s="22" t="s">
        <v>12</v>
      </c>
      <c r="H107" s="26">
        <v>46215</v>
      </c>
      <c r="I107" s="22" t="s">
        <v>99</v>
      </c>
      <c r="J107" s="22" t="s">
        <v>148</v>
      </c>
      <c r="K107" s="22" t="s">
        <v>159</v>
      </c>
      <c r="L107" s="27" t="s">
        <v>149</v>
      </c>
      <c r="M107" s="27"/>
    </row>
    <row r="108" spans="1:26" ht="12" x14ac:dyDescent="0.25">
      <c r="A108" s="22" t="s">
        <v>6</v>
      </c>
      <c r="B108" s="39" t="s">
        <v>162</v>
      </c>
      <c r="C108" s="22" t="s">
        <v>17</v>
      </c>
      <c r="D108" s="23">
        <v>1</v>
      </c>
      <c r="E108" s="24">
        <v>300000</v>
      </c>
      <c r="F108" s="25">
        <f>Tabela11434[[#This Row],[Valor unitário (estimado)]]*Tabela11434[[#This Row],[Qntd estimada]]</f>
        <v>300000</v>
      </c>
      <c r="G108" s="22" t="s">
        <v>12</v>
      </c>
      <c r="H108" s="26">
        <v>46375</v>
      </c>
      <c r="I108" s="22" t="s">
        <v>99</v>
      </c>
      <c r="J108" s="22" t="s">
        <v>148</v>
      </c>
      <c r="K108" s="22" t="s">
        <v>159</v>
      </c>
      <c r="L108" s="27" t="s">
        <v>149</v>
      </c>
      <c r="M108" s="28"/>
    </row>
    <row r="109" spans="1:26" ht="12" x14ac:dyDescent="0.25">
      <c r="A109" s="22" t="s">
        <v>6</v>
      </c>
      <c r="B109" s="22" t="s">
        <v>56</v>
      </c>
      <c r="C109" s="22" t="s">
        <v>17</v>
      </c>
      <c r="D109" s="23">
        <v>40</v>
      </c>
      <c r="E109" s="24">
        <v>7000</v>
      </c>
      <c r="F109" s="25">
        <f>Tabela11434[[#This Row],[Valor unitário (estimado)]]*Tabela11434[[#This Row],[Qntd estimada]]</f>
        <v>280000</v>
      </c>
      <c r="G109" s="22" t="s">
        <v>12</v>
      </c>
      <c r="H109" s="26">
        <v>46151</v>
      </c>
      <c r="I109" s="22" t="s">
        <v>99</v>
      </c>
      <c r="J109" s="22" t="s">
        <v>148</v>
      </c>
      <c r="K109" s="22" t="s">
        <v>159</v>
      </c>
      <c r="L109" s="27" t="s">
        <v>149</v>
      </c>
      <c r="M109" s="28"/>
    </row>
    <row r="110" spans="1:26" ht="22.5" x14ac:dyDescent="0.25">
      <c r="A110" s="22" t="s">
        <v>6</v>
      </c>
      <c r="B110" s="22" t="s">
        <v>54</v>
      </c>
      <c r="C110" s="22" t="s">
        <v>23</v>
      </c>
      <c r="D110" s="23">
        <v>6</v>
      </c>
      <c r="E110" s="24">
        <v>45000</v>
      </c>
      <c r="F110" s="25">
        <f>Tabela11434[[#This Row],[Valor unitário (estimado)]]*Tabela11434[[#This Row],[Qntd estimada]]</f>
        <v>270000</v>
      </c>
      <c r="G110" s="25" t="s">
        <v>27</v>
      </c>
      <c r="H110" s="26">
        <v>46215</v>
      </c>
      <c r="I110" s="22" t="s">
        <v>100</v>
      </c>
      <c r="J110" s="22" t="s">
        <v>148</v>
      </c>
      <c r="K110" s="22" t="s">
        <v>158</v>
      </c>
      <c r="L110" s="27" t="s">
        <v>149</v>
      </c>
      <c r="M110" s="28"/>
    </row>
    <row r="111" spans="1:26" ht="22.5" x14ac:dyDescent="0.25">
      <c r="A111" s="22" t="s">
        <v>6</v>
      </c>
      <c r="B111" s="22" t="s">
        <v>63</v>
      </c>
      <c r="C111" s="22" t="s">
        <v>23</v>
      </c>
      <c r="D111" s="23">
        <v>12</v>
      </c>
      <c r="E111" s="24">
        <v>20900</v>
      </c>
      <c r="F111" s="25">
        <f>Tabela11434[[#This Row],[Valor unitário (estimado)]]*Tabela11434[[#This Row],[Qntd estimada]]</f>
        <v>250800</v>
      </c>
      <c r="G111" s="22" t="s">
        <v>21</v>
      </c>
      <c r="H111" s="26" t="s">
        <v>29</v>
      </c>
      <c r="I111" s="22" t="s">
        <v>101</v>
      </c>
      <c r="J111" s="22" t="s">
        <v>148</v>
      </c>
      <c r="K111" s="22" t="s">
        <v>158</v>
      </c>
      <c r="L111" s="27" t="s">
        <v>149</v>
      </c>
      <c r="M111" s="28"/>
    </row>
    <row r="112" spans="1:26" ht="22.5" x14ac:dyDescent="0.25">
      <c r="A112" s="22" t="s">
        <v>6</v>
      </c>
      <c r="B112" s="22" t="s">
        <v>65</v>
      </c>
      <c r="C112" s="22" t="s">
        <v>23</v>
      </c>
      <c r="D112" s="23">
        <v>12</v>
      </c>
      <c r="E112" s="24">
        <v>18810</v>
      </c>
      <c r="F112" s="25">
        <f>Tabela11434[[#This Row],[Valor unitário (estimado)]]*Tabela11434[[#This Row],[Qntd estimada]]</f>
        <v>225720</v>
      </c>
      <c r="G112" s="22" t="s">
        <v>21</v>
      </c>
      <c r="H112" s="26" t="s">
        <v>29</v>
      </c>
      <c r="I112" s="22" t="s">
        <v>101</v>
      </c>
      <c r="J112" s="22" t="s">
        <v>148</v>
      </c>
      <c r="K112" s="22" t="s">
        <v>158</v>
      </c>
      <c r="L112" s="27" t="s">
        <v>149</v>
      </c>
      <c r="M112" s="28"/>
    </row>
    <row r="113" spans="1:13" ht="22.5" x14ac:dyDescent="0.25">
      <c r="A113" s="22" t="s">
        <v>6</v>
      </c>
      <c r="B113" s="22" t="s">
        <v>59</v>
      </c>
      <c r="C113" s="22" t="s">
        <v>17</v>
      </c>
      <c r="D113" s="23">
        <v>250</v>
      </c>
      <c r="E113" s="24">
        <v>800</v>
      </c>
      <c r="F113" s="25">
        <f>Tabela11434[[#This Row],[Valor unitário (estimado)]]*Tabela11434[[#This Row],[Qntd estimada]]</f>
        <v>200000</v>
      </c>
      <c r="G113" s="22" t="s">
        <v>12</v>
      </c>
      <c r="H113" s="26">
        <v>46119</v>
      </c>
      <c r="I113" s="22" t="s">
        <v>99</v>
      </c>
      <c r="J113" s="22" t="s">
        <v>148</v>
      </c>
      <c r="K113" s="22" t="s">
        <v>159</v>
      </c>
      <c r="L113" s="27" t="s">
        <v>149</v>
      </c>
      <c r="M113" s="28"/>
    </row>
    <row r="114" spans="1:13" ht="12" x14ac:dyDescent="0.25">
      <c r="A114" s="22" t="s">
        <v>6</v>
      </c>
      <c r="B114" s="22" t="s">
        <v>124</v>
      </c>
      <c r="C114" s="22" t="s">
        <v>17</v>
      </c>
      <c r="D114" s="23">
        <v>80</v>
      </c>
      <c r="E114" s="24">
        <v>1700</v>
      </c>
      <c r="F114" s="25">
        <f>Tabela11434[[#This Row],[Valor unitário (estimado)]]*Tabela11434[[#This Row],[Qntd estimada]]</f>
        <v>136000</v>
      </c>
      <c r="G114" s="22" t="s">
        <v>12</v>
      </c>
      <c r="H114" s="26">
        <v>46119</v>
      </c>
      <c r="I114" s="22" t="s">
        <v>99</v>
      </c>
      <c r="J114" s="22" t="s">
        <v>148</v>
      </c>
      <c r="K114" s="22" t="s">
        <v>159</v>
      </c>
      <c r="L114" s="27" t="s">
        <v>149</v>
      </c>
      <c r="M114" s="28"/>
    </row>
    <row r="115" spans="1:13" ht="22.5" x14ac:dyDescent="0.25">
      <c r="A115" s="22" t="s">
        <v>6</v>
      </c>
      <c r="B115" s="22" t="s">
        <v>164</v>
      </c>
      <c r="C115" s="22" t="s">
        <v>23</v>
      </c>
      <c r="D115" s="23">
        <v>5</v>
      </c>
      <c r="E115" s="35">
        <v>25000</v>
      </c>
      <c r="F115" s="25">
        <f>Tabela11434[[#This Row],[Valor unitário (estimado)]]*Tabela11434[[#This Row],[Qntd estimada]]</f>
        <v>125000</v>
      </c>
      <c r="G115" s="22" t="s">
        <v>27</v>
      </c>
      <c r="H115" s="26" t="s">
        <v>29</v>
      </c>
      <c r="I115" s="22" t="s">
        <v>100</v>
      </c>
      <c r="J115" s="22" t="s">
        <v>148</v>
      </c>
      <c r="K115" s="22" t="s">
        <v>158</v>
      </c>
      <c r="L115" s="27" t="s">
        <v>149</v>
      </c>
      <c r="M115" s="28"/>
    </row>
    <row r="116" spans="1:13" ht="22.5" x14ac:dyDescent="0.25">
      <c r="A116" s="22" t="s">
        <v>6</v>
      </c>
      <c r="B116" s="22" t="s">
        <v>52</v>
      </c>
      <c r="C116" s="22" t="s">
        <v>23</v>
      </c>
      <c r="D116" s="23">
        <v>7</v>
      </c>
      <c r="E116" s="24">
        <v>16667</v>
      </c>
      <c r="F116" s="25">
        <f>Tabela11434[[#This Row],[Valor unitário (estimado)]]*Tabela11434[[#This Row],[Qntd estimada]]</f>
        <v>116669</v>
      </c>
      <c r="G116" s="22" t="s">
        <v>27</v>
      </c>
      <c r="H116" s="26" t="s">
        <v>29</v>
      </c>
      <c r="I116" s="22" t="s">
        <v>101</v>
      </c>
      <c r="J116" s="22" t="s">
        <v>148</v>
      </c>
      <c r="K116" s="22" t="s">
        <v>158</v>
      </c>
      <c r="L116" s="27" t="s">
        <v>149</v>
      </c>
      <c r="M116" s="28"/>
    </row>
    <row r="117" spans="1:13" ht="12" x14ac:dyDescent="0.25">
      <c r="A117" s="22" t="s">
        <v>6</v>
      </c>
      <c r="B117" s="22" t="s">
        <v>57</v>
      </c>
      <c r="C117" s="22" t="s">
        <v>17</v>
      </c>
      <c r="D117" s="23">
        <v>5</v>
      </c>
      <c r="E117" s="24">
        <v>18000</v>
      </c>
      <c r="F117" s="25">
        <f>Tabela11434[[#This Row],[Valor unitário (estimado)]]*Tabela11434[[#This Row],[Qntd estimada]]</f>
        <v>90000</v>
      </c>
      <c r="G117" s="22" t="s">
        <v>12</v>
      </c>
      <c r="H117" s="26">
        <v>46183</v>
      </c>
      <c r="I117" s="22" t="s">
        <v>99</v>
      </c>
      <c r="J117" s="22" t="s">
        <v>148</v>
      </c>
      <c r="K117" s="22" t="s">
        <v>159</v>
      </c>
      <c r="L117" s="22" t="s">
        <v>149</v>
      </c>
      <c r="M117" s="28"/>
    </row>
    <row r="118" spans="1:13" ht="12" x14ac:dyDescent="0.25">
      <c r="A118" s="22" t="s">
        <v>6</v>
      </c>
      <c r="B118" s="22" t="s">
        <v>66</v>
      </c>
      <c r="C118" s="22" t="s">
        <v>17</v>
      </c>
      <c r="D118" s="23">
        <v>1</v>
      </c>
      <c r="E118" s="24">
        <v>80000</v>
      </c>
      <c r="F118" s="25">
        <f>Tabela11434[[#This Row],[Valor unitário (estimado)]]*Tabela11434[[#This Row],[Qntd estimada]]</f>
        <v>80000</v>
      </c>
      <c r="G118" s="22" t="s">
        <v>12</v>
      </c>
      <c r="H118" s="26">
        <v>46119</v>
      </c>
      <c r="I118" s="22" t="s">
        <v>99</v>
      </c>
      <c r="J118" s="22" t="s">
        <v>148</v>
      </c>
      <c r="K118" s="22" t="s">
        <v>159</v>
      </c>
      <c r="L118" s="27" t="s">
        <v>149</v>
      </c>
      <c r="M118" s="28"/>
    </row>
    <row r="119" spans="1:13" ht="12" x14ac:dyDescent="0.25">
      <c r="A119" s="22" t="s">
        <v>6</v>
      </c>
      <c r="B119" s="22" t="s">
        <v>122</v>
      </c>
      <c r="C119" s="22" t="s">
        <v>17</v>
      </c>
      <c r="D119" s="23">
        <v>9</v>
      </c>
      <c r="E119" s="24">
        <v>6000</v>
      </c>
      <c r="F119" s="25">
        <f>Tabela11434[[#This Row],[Valor unitário (estimado)]]*Tabela11434[[#This Row],[Qntd estimada]]</f>
        <v>54000</v>
      </c>
      <c r="G119" s="22" t="s">
        <v>12</v>
      </c>
      <c r="H119" s="26">
        <v>46119</v>
      </c>
      <c r="I119" s="22" t="s">
        <v>99</v>
      </c>
      <c r="J119" s="22" t="s">
        <v>148</v>
      </c>
      <c r="K119" s="22" t="s">
        <v>159</v>
      </c>
      <c r="L119" s="27" t="s">
        <v>149</v>
      </c>
      <c r="M119" s="28"/>
    </row>
    <row r="120" spans="1:13" ht="12" x14ac:dyDescent="0.25">
      <c r="A120" s="22" t="s">
        <v>6</v>
      </c>
      <c r="B120" s="22" t="s">
        <v>163</v>
      </c>
      <c r="C120" s="22" t="s">
        <v>17</v>
      </c>
      <c r="D120" s="23">
        <v>5</v>
      </c>
      <c r="E120" s="24">
        <v>10000</v>
      </c>
      <c r="F120" s="25">
        <f>Tabela11434[[#This Row],[Valor unitário (estimado)]]*Tabela11434[[#This Row],[Qntd estimada]]</f>
        <v>50000</v>
      </c>
      <c r="G120" s="22" t="s">
        <v>12</v>
      </c>
      <c r="H120" s="26">
        <v>46119</v>
      </c>
      <c r="I120" s="22" t="s">
        <v>99</v>
      </c>
      <c r="J120" s="22" t="s">
        <v>148</v>
      </c>
      <c r="K120" s="22" t="s">
        <v>159</v>
      </c>
      <c r="L120" s="27" t="s">
        <v>149</v>
      </c>
      <c r="M120" s="28"/>
    </row>
    <row r="121" spans="1:13" ht="22.5" x14ac:dyDescent="0.25">
      <c r="A121" s="22" t="s">
        <v>6</v>
      </c>
      <c r="B121" s="22" t="s">
        <v>61</v>
      </c>
      <c r="C121" s="22" t="s">
        <v>17</v>
      </c>
      <c r="D121" s="23">
        <v>300</v>
      </c>
      <c r="E121" s="24">
        <v>150</v>
      </c>
      <c r="F121" s="25">
        <f>Tabela11434[[#This Row],[Valor unitário (estimado)]]*Tabela11434[[#This Row],[Qntd estimada]]</f>
        <v>45000</v>
      </c>
      <c r="G121" s="22" t="s">
        <v>12</v>
      </c>
      <c r="H121" s="26" t="s">
        <v>29</v>
      </c>
      <c r="I121" s="22" t="s">
        <v>101</v>
      </c>
      <c r="J121" s="22" t="s">
        <v>148</v>
      </c>
      <c r="K121" s="22" t="s">
        <v>158</v>
      </c>
      <c r="L121" s="27" t="s">
        <v>149</v>
      </c>
      <c r="M121" s="28"/>
    </row>
    <row r="122" spans="1:13" ht="12" x14ac:dyDescent="0.25">
      <c r="A122" s="22" t="s">
        <v>6</v>
      </c>
      <c r="B122" s="22" t="s">
        <v>125</v>
      </c>
      <c r="C122" s="22" t="s">
        <v>17</v>
      </c>
      <c r="D122" s="23">
        <v>10</v>
      </c>
      <c r="E122" s="24">
        <v>4231</v>
      </c>
      <c r="F122" s="25">
        <f>Tabela11434[[#This Row],[Valor unitário (estimado)]]*Tabela11434[[#This Row],[Qntd estimada]]</f>
        <v>42310</v>
      </c>
      <c r="G122" s="22" t="s">
        <v>12</v>
      </c>
      <c r="H122" s="26">
        <v>46215</v>
      </c>
      <c r="I122" s="22" t="s">
        <v>99</v>
      </c>
      <c r="J122" s="22" t="s">
        <v>148</v>
      </c>
      <c r="K122" s="22" t="s">
        <v>159</v>
      </c>
      <c r="L122" s="27" t="s">
        <v>149</v>
      </c>
      <c r="M122" s="28"/>
    </row>
    <row r="123" spans="1:13" ht="12" x14ac:dyDescent="0.25">
      <c r="A123" s="22" t="s">
        <v>0</v>
      </c>
      <c r="B123" s="22" t="s">
        <v>126</v>
      </c>
      <c r="C123" s="22" t="s">
        <v>10</v>
      </c>
      <c r="D123" s="23">
        <v>226309.52380952379</v>
      </c>
      <c r="E123" s="24">
        <v>4.2</v>
      </c>
      <c r="F123" s="25">
        <f>Tabela11434[[#This Row],[Valor unitário (estimado)]]*Tabela11434[[#This Row],[Qntd estimada]]</f>
        <v>950500</v>
      </c>
      <c r="G123" s="22" t="s">
        <v>27</v>
      </c>
      <c r="H123" s="26">
        <v>46311</v>
      </c>
      <c r="I123" s="22" t="s">
        <v>102</v>
      </c>
      <c r="J123" s="22" t="s">
        <v>148</v>
      </c>
      <c r="K123" s="22" t="s">
        <v>158</v>
      </c>
      <c r="L123" s="27" t="s">
        <v>149</v>
      </c>
      <c r="M123" s="27" t="s">
        <v>224</v>
      </c>
    </row>
    <row r="124" spans="1:13" ht="12" x14ac:dyDescent="0.25">
      <c r="A124" s="22" t="s">
        <v>0</v>
      </c>
      <c r="B124" s="22" t="s">
        <v>141</v>
      </c>
      <c r="C124" s="22" t="s">
        <v>22</v>
      </c>
      <c r="D124" s="23">
        <v>106382.97870000001</v>
      </c>
      <c r="E124" s="24">
        <v>4.7</v>
      </c>
      <c r="F124" s="25">
        <f>Tabela11434[[#This Row],[Valor unitário (estimado)]]*Tabela11434[[#This Row],[Qntd estimada]]</f>
        <v>499999.99989000004</v>
      </c>
      <c r="G124" s="22" t="s">
        <v>27</v>
      </c>
      <c r="H124" s="26">
        <v>46247</v>
      </c>
      <c r="I124" s="22" t="s">
        <v>102</v>
      </c>
      <c r="J124" s="22" t="s">
        <v>148</v>
      </c>
      <c r="K124" s="22" t="s">
        <v>158</v>
      </c>
      <c r="L124" s="27" t="s">
        <v>149</v>
      </c>
      <c r="M124" s="27" t="s">
        <v>224</v>
      </c>
    </row>
    <row r="125" spans="1:13" ht="22.5" x14ac:dyDescent="0.25">
      <c r="A125" s="22" t="s">
        <v>0</v>
      </c>
      <c r="B125" s="22" t="s">
        <v>47</v>
      </c>
      <c r="C125" s="22" t="s">
        <v>22</v>
      </c>
      <c r="D125" s="23">
        <v>1</v>
      </c>
      <c r="E125" s="24">
        <v>462000</v>
      </c>
      <c r="F125" s="25">
        <f>Tabela11434[[#This Row],[Valor unitário (estimado)]]*Tabela11434[[#This Row],[Qntd estimada]]</f>
        <v>462000</v>
      </c>
      <c r="G125" s="22" t="s">
        <v>27</v>
      </c>
      <c r="H125" s="26">
        <v>46247</v>
      </c>
      <c r="I125" s="22" t="s">
        <v>100</v>
      </c>
      <c r="J125" s="22" t="s">
        <v>148</v>
      </c>
      <c r="K125" s="22" t="s">
        <v>158</v>
      </c>
      <c r="L125" s="27" t="s">
        <v>149</v>
      </c>
      <c r="M125" s="28"/>
    </row>
    <row r="126" spans="1:13" ht="22.5" x14ac:dyDescent="0.25">
      <c r="A126" s="22" t="s">
        <v>0</v>
      </c>
      <c r="B126" s="22" t="s">
        <v>225</v>
      </c>
      <c r="C126" s="22" t="s">
        <v>22</v>
      </c>
      <c r="D126" s="23">
        <v>1</v>
      </c>
      <c r="E126" s="24">
        <v>450000</v>
      </c>
      <c r="F126" s="25">
        <f>Tabela11434[[#This Row],[Valor unitário (estimado)]]*Tabela11434[[#This Row],[Qntd estimada]]</f>
        <v>450000</v>
      </c>
      <c r="G126" s="22" t="s">
        <v>12</v>
      </c>
      <c r="H126" s="26">
        <v>46151</v>
      </c>
      <c r="I126" s="22" t="s">
        <v>102</v>
      </c>
      <c r="J126" s="22" t="s">
        <v>148</v>
      </c>
      <c r="K126" s="22" t="s">
        <v>158</v>
      </c>
      <c r="L126" s="27" t="s">
        <v>149</v>
      </c>
      <c r="M126" s="27" t="s">
        <v>224</v>
      </c>
    </row>
    <row r="127" spans="1:13" ht="33.75" x14ac:dyDescent="0.25">
      <c r="A127" s="22" t="s">
        <v>0</v>
      </c>
      <c r="B127" s="22" t="s">
        <v>46</v>
      </c>
      <c r="C127" s="22" t="s">
        <v>10</v>
      </c>
      <c r="D127" s="23">
        <v>80000</v>
      </c>
      <c r="E127" s="24">
        <v>4.5</v>
      </c>
      <c r="F127" s="25">
        <f>Tabela11434[[#This Row],[Valor unitário (estimado)]]*Tabela11434[[#This Row],[Qntd estimada]]</f>
        <v>360000</v>
      </c>
      <c r="G127" s="22" t="s">
        <v>12</v>
      </c>
      <c r="H127" s="26">
        <v>46119</v>
      </c>
      <c r="I127" s="22" t="s">
        <v>102</v>
      </c>
      <c r="J127" s="22" t="s">
        <v>148</v>
      </c>
      <c r="K127" s="22" t="s">
        <v>158</v>
      </c>
      <c r="L127" s="27" t="s">
        <v>149</v>
      </c>
      <c r="M127" s="28"/>
    </row>
    <row r="128" spans="1:13" ht="22.5" x14ac:dyDescent="0.25">
      <c r="A128" s="22" t="s">
        <v>0</v>
      </c>
      <c r="B128" s="22" t="s">
        <v>226</v>
      </c>
      <c r="C128" s="22" t="s">
        <v>22</v>
      </c>
      <c r="D128" s="23">
        <v>1</v>
      </c>
      <c r="E128" s="24">
        <v>110000</v>
      </c>
      <c r="F128" s="25">
        <f>Tabela11434[[#This Row],[Valor unitário (estimado)]]*Tabela11434[[#This Row],[Qntd estimada]]</f>
        <v>110000</v>
      </c>
      <c r="G128" s="22" t="s">
        <v>12</v>
      </c>
      <c r="H128" s="26" t="s">
        <v>227</v>
      </c>
      <c r="I128" s="22" t="s">
        <v>102</v>
      </c>
      <c r="J128" s="22" t="s">
        <v>148</v>
      </c>
      <c r="K128" s="22" t="s">
        <v>158</v>
      </c>
      <c r="L128" s="27" t="s">
        <v>149</v>
      </c>
      <c r="M128" s="27" t="s">
        <v>228</v>
      </c>
    </row>
    <row r="129" spans="1:26" ht="22.5" x14ac:dyDescent="0.25">
      <c r="A129" s="22" t="s">
        <v>0</v>
      </c>
      <c r="B129" s="22" t="s">
        <v>137</v>
      </c>
      <c r="C129" s="22" t="s">
        <v>17</v>
      </c>
      <c r="D129" s="23">
        <v>25</v>
      </c>
      <c r="E129" s="24">
        <v>4000</v>
      </c>
      <c r="F129" s="25">
        <f>Tabela11434[[#This Row],[Valor unitário (estimado)]]*Tabela11434[[#This Row],[Qntd estimada]]</f>
        <v>100000</v>
      </c>
      <c r="G129" s="22" t="s">
        <v>12</v>
      </c>
      <c r="H129" s="26">
        <v>46119</v>
      </c>
      <c r="I129" s="22" t="s">
        <v>99</v>
      </c>
      <c r="J129" s="22" t="s">
        <v>148</v>
      </c>
      <c r="K129" s="22" t="s">
        <v>159</v>
      </c>
      <c r="L129" s="27" t="s">
        <v>149</v>
      </c>
      <c r="M129" s="28"/>
    </row>
    <row r="130" spans="1:26" ht="12" x14ac:dyDescent="0.25">
      <c r="A130" s="22" t="s">
        <v>0</v>
      </c>
      <c r="B130" s="22" t="s">
        <v>142</v>
      </c>
      <c r="C130" s="22" t="s">
        <v>17</v>
      </c>
      <c r="D130" s="23">
        <v>91</v>
      </c>
      <c r="E130" s="24">
        <v>1000</v>
      </c>
      <c r="F130" s="25">
        <f>Tabela11434[[#This Row],[Valor unitário (estimado)]]*Tabela11434[[#This Row],[Qntd estimada]]</f>
        <v>91000</v>
      </c>
      <c r="G130" s="22" t="s">
        <v>12</v>
      </c>
      <c r="H130" s="26">
        <v>46247</v>
      </c>
      <c r="I130" s="22" t="s">
        <v>102</v>
      </c>
      <c r="J130" s="22" t="s">
        <v>148</v>
      </c>
      <c r="K130" s="22" t="s">
        <v>158</v>
      </c>
      <c r="L130" s="27" t="s">
        <v>149</v>
      </c>
      <c r="M130" s="28"/>
    </row>
    <row r="131" spans="1:26" ht="12" x14ac:dyDescent="0.25">
      <c r="A131" s="22" t="s">
        <v>0</v>
      </c>
      <c r="B131" s="22" t="s">
        <v>140</v>
      </c>
      <c r="C131" s="22" t="s">
        <v>17</v>
      </c>
      <c r="D131" s="23">
        <v>100</v>
      </c>
      <c r="E131" s="24">
        <v>520</v>
      </c>
      <c r="F131" s="25">
        <f>Tabela11434[[#This Row],[Valor unitário (estimado)]]*Tabela11434[[#This Row],[Qntd estimada]]</f>
        <v>52000</v>
      </c>
      <c r="G131" s="22" t="s">
        <v>12</v>
      </c>
      <c r="H131" s="26">
        <v>46119</v>
      </c>
      <c r="I131" s="22" t="s">
        <v>102</v>
      </c>
      <c r="J131" s="22" t="s">
        <v>148</v>
      </c>
      <c r="K131" s="22" t="s">
        <v>158</v>
      </c>
      <c r="L131" s="27" t="s">
        <v>149</v>
      </c>
      <c r="M131" s="28"/>
    </row>
    <row r="132" spans="1:26" ht="22.5" x14ac:dyDescent="0.25">
      <c r="A132" s="22" t="s">
        <v>0</v>
      </c>
      <c r="B132" s="22" t="s">
        <v>129</v>
      </c>
      <c r="C132" s="22" t="s">
        <v>22</v>
      </c>
      <c r="D132" s="23">
        <v>1</v>
      </c>
      <c r="E132" s="24">
        <v>30000</v>
      </c>
      <c r="F132" s="25">
        <f>Tabela11434[[#This Row],[Valor unitário (estimado)]]*Tabela11434[[#This Row],[Qntd estimada]]</f>
        <v>30000</v>
      </c>
      <c r="G132" s="22" t="s">
        <v>12</v>
      </c>
      <c r="H132" s="26">
        <v>46279</v>
      </c>
      <c r="I132" s="22" t="s">
        <v>99</v>
      </c>
      <c r="J132" s="22" t="s">
        <v>148</v>
      </c>
      <c r="K132" s="22" t="s">
        <v>159</v>
      </c>
      <c r="L132" s="27" t="s">
        <v>149</v>
      </c>
      <c r="M132" s="28"/>
    </row>
    <row r="133" spans="1:26" ht="12" x14ac:dyDescent="0.25">
      <c r="A133" s="22" t="s">
        <v>0</v>
      </c>
      <c r="B133" s="22" t="s">
        <v>136</v>
      </c>
      <c r="C133" s="22" t="s">
        <v>17</v>
      </c>
      <c r="D133" s="23">
        <v>1</v>
      </c>
      <c r="E133" s="24">
        <v>28000</v>
      </c>
      <c r="F133" s="25">
        <f>Tabela11434[[#This Row],[Valor unitário (estimado)]]*Tabela11434[[#This Row],[Qntd estimada]]</f>
        <v>28000</v>
      </c>
      <c r="G133" s="22" t="s">
        <v>12</v>
      </c>
      <c r="H133" s="26">
        <v>46119</v>
      </c>
      <c r="I133" s="22" t="s">
        <v>99</v>
      </c>
      <c r="J133" s="22" t="s">
        <v>148</v>
      </c>
      <c r="K133" s="22" t="s">
        <v>159</v>
      </c>
      <c r="L133" s="27" t="s">
        <v>149</v>
      </c>
      <c r="M133" s="28"/>
    </row>
    <row r="134" spans="1:26" ht="22.5" x14ac:dyDescent="0.25">
      <c r="A134" s="22" t="s">
        <v>0</v>
      </c>
      <c r="B134" s="22" t="s">
        <v>128</v>
      </c>
      <c r="C134" s="22" t="s">
        <v>17</v>
      </c>
      <c r="D134" s="23">
        <v>61</v>
      </c>
      <c r="E134" s="24">
        <v>350</v>
      </c>
      <c r="F134" s="25">
        <f>Tabela11434[[#This Row],[Valor unitário (estimado)]]*Tabela11434[[#This Row],[Qntd estimada]]</f>
        <v>21350</v>
      </c>
      <c r="G134" s="22" t="s">
        <v>12</v>
      </c>
      <c r="H134" s="26">
        <v>46119</v>
      </c>
      <c r="I134" s="22" t="s">
        <v>102</v>
      </c>
      <c r="J134" s="22" t="s">
        <v>148</v>
      </c>
      <c r="K134" s="22" t="s">
        <v>158</v>
      </c>
      <c r="L134" s="27" t="s">
        <v>171</v>
      </c>
      <c r="M134" s="28"/>
    </row>
    <row r="135" spans="1:26" ht="12" x14ac:dyDescent="0.25">
      <c r="A135" s="22" t="s">
        <v>0</v>
      </c>
      <c r="B135" s="22" t="s">
        <v>119</v>
      </c>
      <c r="C135" s="22" t="s">
        <v>17</v>
      </c>
      <c r="D135" s="23">
        <v>2</v>
      </c>
      <c r="E135" s="24">
        <v>10000</v>
      </c>
      <c r="F135" s="25">
        <f>Tabela11434[[#This Row],[Valor unitário (estimado)]]*Tabela11434[[#This Row],[Qntd estimada]]</f>
        <v>20000</v>
      </c>
      <c r="G135" s="22" t="s">
        <v>12</v>
      </c>
      <c r="H135" s="26">
        <v>46119</v>
      </c>
      <c r="I135" s="22" t="s">
        <v>99</v>
      </c>
      <c r="J135" s="22" t="s">
        <v>148</v>
      </c>
      <c r="K135" s="22" t="s">
        <v>159</v>
      </c>
      <c r="L135" s="27" t="s">
        <v>149</v>
      </c>
      <c r="M135" s="28"/>
    </row>
    <row r="136" spans="1:26" ht="22.5" x14ac:dyDescent="0.25">
      <c r="A136" s="22" t="s">
        <v>0</v>
      </c>
      <c r="B136" s="22" t="s">
        <v>143</v>
      </c>
      <c r="C136" s="22" t="s">
        <v>17</v>
      </c>
      <c r="D136" s="23">
        <v>200</v>
      </c>
      <c r="E136" s="24">
        <v>93</v>
      </c>
      <c r="F136" s="25">
        <f>Tabela11434[[#This Row],[Valor unitário (estimado)]]*Tabela11434[[#This Row],[Qntd estimada]]</f>
        <v>18600</v>
      </c>
      <c r="G136" s="22" t="s">
        <v>12</v>
      </c>
      <c r="H136" s="26">
        <v>46151</v>
      </c>
      <c r="I136" s="22" t="s">
        <v>100</v>
      </c>
      <c r="J136" s="22" t="s">
        <v>148</v>
      </c>
      <c r="K136" s="22" t="s">
        <v>158</v>
      </c>
      <c r="L136" s="27" t="s">
        <v>149</v>
      </c>
      <c r="M136" s="28"/>
    </row>
    <row r="137" spans="1:26" s="1" customFormat="1" ht="12" x14ac:dyDescent="0.25">
      <c r="A137" s="22" t="s">
        <v>0</v>
      </c>
      <c r="B137" s="22" t="s">
        <v>127</v>
      </c>
      <c r="C137" s="22" t="s">
        <v>22</v>
      </c>
      <c r="D137" s="23">
        <v>1</v>
      </c>
      <c r="E137" s="24">
        <v>15000</v>
      </c>
      <c r="F137" s="25">
        <f>Tabela11434[[#This Row],[Valor unitário (estimado)]]*Tabela11434[[#This Row],[Qntd estimada]]</f>
        <v>15000</v>
      </c>
      <c r="G137" s="22" t="s">
        <v>12</v>
      </c>
      <c r="H137" s="26">
        <v>46311</v>
      </c>
      <c r="I137" s="22" t="s">
        <v>99</v>
      </c>
      <c r="J137" s="22" t="s">
        <v>148</v>
      </c>
      <c r="K137" s="22" t="s">
        <v>159</v>
      </c>
      <c r="L137" s="27" t="s">
        <v>171</v>
      </c>
      <c r="M137" s="28"/>
      <c r="N137" s="18"/>
      <c r="O137" s="18"/>
      <c r="P137" s="18"/>
      <c r="Q137" s="18"/>
      <c r="R137" s="18"/>
      <c r="S137" s="18"/>
      <c r="T137" s="18"/>
      <c r="U137" s="5"/>
      <c r="V137" s="5"/>
      <c r="W137" s="5"/>
      <c r="X137" s="5"/>
      <c r="Y137" s="5"/>
      <c r="Z137" s="5"/>
    </row>
    <row r="138" spans="1:26" s="1" customFormat="1" ht="12" x14ac:dyDescent="0.25">
      <c r="A138" s="22" t="s">
        <v>0</v>
      </c>
      <c r="B138" s="22" t="s">
        <v>133</v>
      </c>
      <c r="C138" s="22" t="s">
        <v>22</v>
      </c>
      <c r="D138" s="23">
        <v>1</v>
      </c>
      <c r="E138" s="24">
        <v>5000</v>
      </c>
      <c r="F138" s="25">
        <f>Tabela11434[[#This Row],[Valor unitário (estimado)]]*Tabela11434[[#This Row],[Qntd estimada]]</f>
        <v>5000</v>
      </c>
      <c r="G138" s="22" t="s">
        <v>12</v>
      </c>
      <c r="H138" s="26">
        <v>46119</v>
      </c>
      <c r="I138" s="22" t="s">
        <v>102</v>
      </c>
      <c r="J138" s="22" t="s">
        <v>148</v>
      </c>
      <c r="K138" s="22" t="s">
        <v>158</v>
      </c>
      <c r="L138" s="27" t="s">
        <v>171</v>
      </c>
      <c r="M138" s="28"/>
      <c r="N138" s="18"/>
      <c r="O138" s="18"/>
      <c r="P138" s="18"/>
      <c r="Q138" s="18"/>
      <c r="R138" s="18"/>
      <c r="S138" s="18"/>
      <c r="T138" s="18"/>
      <c r="U138" s="5"/>
      <c r="V138" s="5"/>
      <c r="W138" s="5"/>
      <c r="X138" s="5"/>
      <c r="Y138" s="5"/>
      <c r="Z138" s="5"/>
    </row>
    <row r="139" spans="1:26" s="1" customFormat="1" ht="22.5" x14ac:dyDescent="0.25">
      <c r="A139" s="22" t="s">
        <v>0</v>
      </c>
      <c r="B139" s="22" t="s">
        <v>131</v>
      </c>
      <c r="C139" s="22" t="s">
        <v>17</v>
      </c>
      <c r="D139" s="23">
        <v>1</v>
      </c>
      <c r="E139" s="24">
        <v>3500</v>
      </c>
      <c r="F139" s="25">
        <f>Tabela11434[[#This Row],[Valor unitário (estimado)]]*Tabela11434[[#This Row],[Qntd estimada]]</f>
        <v>3500</v>
      </c>
      <c r="G139" s="22" t="s">
        <v>12</v>
      </c>
      <c r="H139" s="26">
        <v>46215</v>
      </c>
      <c r="I139" s="22" t="s">
        <v>99</v>
      </c>
      <c r="J139" s="22" t="s">
        <v>148</v>
      </c>
      <c r="K139" s="22" t="s">
        <v>159</v>
      </c>
      <c r="L139" s="27" t="s">
        <v>171</v>
      </c>
      <c r="M139" s="28"/>
      <c r="N139" s="18"/>
      <c r="O139" s="18"/>
      <c r="P139" s="18"/>
      <c r="Q139" s="18"/>
      <c r="R139" s="18"/>
      <c r="S139" s="18"/>
      <c r="T139" s="18"/>
      <c r="U139" s="5"/>
      <c r="V139" s="5"/>
      <c r="W139" s="5"/>
      <c r="X139" s="5"/>
      <c r="Y139" s="5"/>
      <c r="Z139" s="5"/>
    </row>
    <row r="140" spans="1:26" s="1" customFormat="1" ht="12" x14ac:dyDescent="0.25">
      <c r="A140" s="22" t="s">
        <v>0</v>
      </c>
      <c r="B140" s="22" t="s">
        <v>247</v>
      </c>
      <c r="C140" s="22" t="s">
        <v>17</v>
      </c>
      <c r="D140" s="23">
        <v>1</v>
      </c>
      <c r="E140" s="24">
        <v>3500</v>
      </c>
      <c r="F140" s="25">
        <f>Tabela11434[[#This Row],[Valor unitário (estimado)]]*Tabela11434[[#This Row],[Qntd estimada]]</f>
        <v>3500</v>
      </c>
      <c r="G140" s="22" t="s">
        <v>12</v>
      </c>
      <c r="H140" s="26">
        <v>46343</v>
      </c>
      <c r="I140" s="22" t="s">
        <v>99</v>
      </c>
      <c r="J140" s="22" t="s">
        <v>148</v>
      </c>
      <c r="K140" s="22" t="s">
        <v>159</v>
      </c>
      <c r="L140" s="27" t="s">
        <v>171</v>
      </c>
      <c r="M140" s="28"/>
      <c r="N140" s="18"/>
      <c r="O140" s="18"/>
      <c r="P140" s="18"/>
      <c r="Q140" s="18"/>
      <c r="R140" s="18"/>
      <c r="S140" s="18"/>
      <c r="T140" s="18"/>
      <c r="U140" s="5"/>
      <c r="V140" s="5"/>
      <c r="W140" s="5"/>
      <c r="X140" s="5"/>
      <c r="Y140" s="5"/>
      <c r="Z140" s="5"/>
    </row>
    <row r="141" spans="1:26" s="1" customFormat="1" ht="12" x14ac:dyDescent="0.25">
      <c r="A141" s="46" t="s">
        <v>192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18"/>
      <c r="O141" s="18"/>
      <c r="P141" s="18"/>
      <c r="Q141" s="18"/>
      <c r="R141" s="18"/>
      <c r="S141" s="18"/>
      <c r="T141" s="18"/>
      <c r="U141" s="5"/>
      <c r="V141" s="5"/>
      <c r="W141" s="5"/>
      <c r="X141" s="5"/>
      <c r="Y141" s="5"/>
      <c r="Z141" s="5"/>
    </row>
    <row r="142" spans="1:26" s="1" customFormat="1" ht="12" x14ac:dyDescent="0.25">
      <c r="A142" s="48" t="s">
        <v>193</v>
      </c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18"/>
      <c r="O142" s="18"/>
      <c r="P142" s="18"/>
      <c r="Q142" s="18"/>
      <c r="R142" s="18"/>
      <c r="S142" s="18"/>
      <c r="T142" s="18"/>
      <c r="U142" s="5"/>
      <c r="V142" s="5"/>
      <c r="W142" s="5"/>
      <c r="X142" s="5"/>
      <c r="Y142" s="5"/>
      <c r="Z142" s="5"/>
    </row>
    <row r="143" spans="1:26" s="1" customFormat="1" x14ac:dyDescent="0.25">
      <c r="B143" s="3"/>
      <c r="E143" s="4"/>
      <c r="F143" s="4"/>
      <c r="M143" s="17"/>
      <c r="N143" s="18"/>
      <c r="O143" s="18"/>
      <c r="P143" s="18"/>
      <c r="Q143" s="18"/>
      <c r="R143" s="18"/>
      <c r="S143" s="18"/>
      <c r="T143" s="18"/>
      <c r="U143" s="5"/>
      <c r="V143" s="5"/>
      <c r="W143" s="5"/>
      <c r="X143" s="5"/>
      <c r="Y143" s="5"/>
      <c r="Z143" s="5"/>
    </row>
    <row r="144" spans="1:26" s="1" customFormat="1" x14ac:dyDescent="0.25">
      <c r="B144" s="3"/>
      <c r="E144" s="4"/>
      <c r="F144" s="4"/>
      <c r="M144" s="17"/>
      <c r="N144" s="18"/>
      <c r="O144" s="18"/>
      <c r="P144" s="18"/>
      <c r="Q144" s="18"/>
      <c r="R144" s="18"/>
      <c r="S144" s="18"/>
      <c r="T144" s="18"/>
      <c r="U144" s="5"/>
      <c r="V144" s="5"/>
      <c r="W144" s="5"/>
      <c r="X144" s="5"/>
      <c r="Y144" s="5"/>
      <c r="Z144" s="5"/>
    </row>
    <row r="145" spans="1:26" s="1" customFormat="1" x14ac:dyDescent="0.25">
      <c r="B145" s="3"/>
      <c r="E145" s="4"/>
      <c r="F145" s="4"/>
      <c r="M145" s="17"/>
      <c r="N145" s="18"/>
      <c r="O145" s="18"/>
      <c r="P145" s="18"/>
      <c r="Q145" s="18"/>
      <c r="R145" s="18"/>
      <c r="S145" s="18"/>
      <c r="T145" s="18"/>
      <c r="U145" s="5"/>
      <c r="V145" s="5"/>
      <c r="W145" s="5"/>
      <c r="X145" s="5"/>
      <c r="Y145" s="5"/>
      <c r="Z145" s="5"/>
    </row>
    <row r="146" spans="1:26" s="1" customFormat="1" x14ac:dyDescent="0.25">
      <c r="B146" s="3"/>
      <c r="E146" s="4"/>
      <c r="F146" s="4"/>
      <c r="M146" s="17"/>
      <c r="N146" s="18"/>
      <c r="O146" s="18"/>
      <c r="P146" s="18"/>
      <c r="Q146" s="18"/>
      <c r="R146" s="18"/>
      <c r="S146" s="18"/>
      <c r="T146" s="18"/>
      <c r="U146" s="5"/>
      <c r="V146" s="5"/>
      <c r="W146" s="5"/>
      <c r="X146" s="5"/>
      <c r="Y146" s="5"/>
      <c r="Z146" s="5"/>
    </row>
    <row r="147" spans="1:26" s="1" customFormat="1" x14ac:dyDescent="0.25">
      <c r="B147" s="3"/>
      <c r="E147" s="4"/>
      <c r="F147" s="4"/>
      <c r="M147" s="17"/>
      <c r="N147" s="18"/>
      <c r="O147" s="18"/>
      <c r="P147" s="18"/>
      <c r="Q147" s="18"/>
      <c r="R147" s="18"/>
      <c r="S147" s="18"/>
      <c r="T147" s="18"/>
      <c r="U147" s="5"/>
      <c r="V147" s="5"/>
      <c r="W147" s="5"/>
      <c r="X147" s="5"/>
      <c r="Y147" s="5"/>
      <c r="Z147" s="5"/>
    </row>
    <row r="148" spans="1:26" s="1" customFormat="1" x14ac:dyDescent="0.25">
      <c r="B148" s="3"/>
      <c r="E148" s="4"/>
      <c r="F148" s="4"/>
      <c r="M148" s="17"/>
      <c r="N148" s="18"/>
      <c r="O148" s="18"/>
      <c r="P148" s="18"/>
      <c r="Q148" s="18"/>
      <c r="R148" s="18"/>
      <c r="S148" s="18"/>
      <c r="T148" s="18"/>
      <c r="U148" s="5"/>
      <c r="V148" s="5"/>
      <c r="W148" s="5"/>
      <c r="X148" s="5"/>
      <c r="Y148" s="5"/>
      <c r="Z148" s="5"/>
    </row>
    <row r="149" spans="1:26" x14ac:dyDescent="0.25">
      <c r="A149" s="1"/>
      <c r="B149" s="3"/>
      <c r="C149" s="1"/>
      <c r="D149" s="1"/>
      <c r="E149" s="4"/>
      <c r="F149" s="4"/>
      <c r="G149" s="1"/>
      <c r="H149" s="1"/>
    </row>
    <row r="150" spans="1:26" x14ac:dyDescent="0.25">
      <c r="A150" s="1"/>
      <c r="B150" s="3"/>
      <c r="C150" s="1"/>
      <c r="D150" s="1"/>
      <c r="E150" s="4"/>
      <c r="F150" s="4"/>
      <c r="G150" s="1"/>
      <c r="H150" s="1"/>
    </row>
    <row r="151" spans="1:26" x14ac:dyDescent="0.25">
      <c r="A151" s="1"/>
      <c r="B151" s="3"/>
      <c r="C151" s="1"/>
      <c r="D151" s="1"/>
      <c r="E151" s="4"/>
      <c r="F151" s="4"/>
      <c r="G151" s="1"/>
      <c r="H151" s="1"/>
    </row>
    <row r="152" spans="1:26" x14ac:dyDescent="0.25">
      <c r="A152" s="1"/>
      <c r="B152" s="3"/>
      <c r="C152" s="1"/>
      <c r="D152" s="1"/>
      <c r="E152" s="4"/>
      <c r="F152" s="4"/>
      <c r="G152" s="1"/>
      <c r="H152" s="1"/>
    </row>
    <row r="153" spans="1:26" x14ac:dyDescent="0.25">
      <c r="A153" s="1"/>
      <c r="B153" s="3"/>
      <c r="C153" s="1"/>
      <c r="D153" s="1"/>
      <c r="E153" s="4"/>
      <c r="F153" s="4"/>
      <c r="G153" s="1"/>
      <c r="H153" s="1"/>
    </row>
    <row r="154" spans="1:26" x14ac:dyDescent="0.25">
      <c r="A154" s="1"/>
      <c r="B154" s="3"/>
      <c r="C154" s="1"/>
      <c r="D154" s="1"/>
      <c r="E154" s="4"/>
      <c r="F154" s="4"/>
      <c r="G154" s="1"/>
      <c r="H154" s="1"/>
    </row>
    <row r="155" spans="1:26" x14ac:dyDescent="0.25">
      <c r="A155" s="1"/>
      <c r="B155" s="3"/>
      <c r="C155" s="1"/>
      <c r="D155" s="1"/>
      <c r="E155" s="4"/>
      <c r="F155" s="4"/>
      <c r="G155" s="1"/>
      <c r="H155" s="1"/>
    </row>
    <row r="156" spans="1:26" x14ac:dyDescent="0.25">
      <c r="A156" s="1"/>
      <c r="B156" s="3"/>
      <c r="C156" s="1"/>
      <c r="D156" s="1"/>
      <c r="E156" s="4"/>
      <c r="F156" s="4"/>
      <c r="G156" s="1"/>
      <c r="H156" s="1"/>
    </row>
    <row r="157" spans="1:26" x14ac:dyDescent="0.25">
      <c r="A157" s="1"/>
      <c r="B157" s="3"/>
      <c r="C157" s="1"/>
      <c r="D157" s="1"/>
      <c r="E157" s="4"/>
      <c r="F157" s="4"/>
      <c r="G157" s="1"/>
      <c r="H157" s="1"/>
    </row>
    <row r="158" spans="1:26" x14ac:dyDescent="0.25">
      <c r="A158" s="1"/>
      <c r="B158" s="3"/>
      <c r="C158" s="1"/>
      <c r="D158" s="1"/>
      <c r="E158" s="4"/>
      <c r="F158" s="4"/>
      <c r="G158" s="1"/>
      <c r="H158" s="1"/>
    </row>
  </sheetData>
  <sheetProtection sheet="1" objects="1" scenarios="1" sort="0" autoFilter="0"/>
  <mergeCells count="7">
    <mergeCell ref="A141:M141"/>
    <mergeCell ref="A142:M142"/>
    <mergeCell ref="A1:K1"/>
    <mergeCell ref="A2:K2"/>
    <mergeCell ref="K3:L3"/>
    <mergeCell ref="I3:J3"/>
    <mergeCell ref="A3:H3"/>
  </mergeCells>
  <phoneticPr fontId="2" type="noConversion"/>
  <conditionalFormatting sqref="A5:A7 A17:A91 A93:A135 A138:A140">
    <cfRule type="containsText" dxfId="38" priority="66" operator="containsText" text="PENDENTE">
      <formula>NOT(ISERROR(SEARCH("PENDENTE",A5)))</formula>
    </cfRule>
  </conditionalFormatting>
  <conditionalFormatting sqref="A8 A15:A16">
    <cfRule type="containsText" dxfId="37" priority="91" operator="containsText" text="PENDENTE">
      <formula>NOT(ISERROR(SEARCH("PENDENTE",A8)))</formula>
    </cfRule>
  </conditionalFormatting>
  <conditionalFormatting sqref="A9:A14">
    <cfRule type="containsText" dxfId="36" priority="90" operator="containsText" text="PENDENTE">
      <formula>NOT(ISERROR(SEARCH("PENDENTE",A9)))</formula>
    </cfRule>
  </conditionalFormatting>
  <conditionalFormatting sqref="A92">
    <cfRule type="containsText" dxfId="35" priority="17" operator="containsText" text="PENDENTE">
      <formula>NOT(ISERROR(SEARCH("PENDENTE",A92)))</formula>
    </cfRule>
  </conditionalFormatting>
  <conditionalFormatting sqref="D5:F87 D88:E90">
    <cfRule type="containsBlanks" dxfId="34" priority="11">
      <formula>LEN(TRIM(D5))=0</formula>
    </cfRule>
  </conditionalFormatting>
  <conditionalFormatting sqref="E26">
    <cfRule type="containsText" dxfId="33" priority="86" operator="containsText" text="2 - Médio">
      <formula>NOT(ISERROR(SEARCH("2 - Médio",E26)))</formula>
    </cfRule>
    <cfRule type="containsText" dxfId="32" priority="85" operator="containsText" text="1 - Alto">
      <formula>NOT(ISERROR(SEARCH("1 - Alto",E26)))</formula>
    </cfRule>
    <cfRule type="containsText" dxfId="31" priority="84" operator="containsText" text="3 - Baixo">
      <formula>NOT(ISERROR(SEARCH("3 - Baixo",E26)))</formula>
    </cfRule>
  </conditionalFormatting>
  <conditionalFormatting sqref="E26:E28">
    <cfRule type="containsText" dxfId="30" priority="82" operator="containsText" text="1 - Alto">
      <formula>NOT(ISERROR(SEARCH("1 - Alto",E26)))</formula>
    </cfRule>
    <cfRule type="containsText" dxfId="29" priority="81" operator="containsText" text="3 - Baixo">
      <formula>NOT(ISERROR(SEARCH("3 - Baixo",E26)))</formula>
    </cfRule>
  </conditionalFormatting>
  <conditionalFormatting sqref="E27:E28">
    <cfRule type="containsText" dxfId="28" priority="83" operator="containsText" text="2 - Médio">
      <formula>NOT(ISERROR(SEARCH("2 - Médio",E27)))</formula>
    </cfRule>
  </conditionalFormatting>
  <conditionalFormatting sqref="E27:E29 I4:K4">
    <cfRule type="containsText" dxfId="27" priority="67" operator="containsText" text="3 - Baixo">
      <formula>NOT(ISERROR(SEARCH("3 - Baixo",E4)))</formula>
    </cfRule>
  </conditionalFormatting>
  <conditionalFormatting sqref="E29">
    <cfRule type="containsText" dxfId="26" priority="49" operator="containsText" text="1 - Alto">
      <formula>NOT(ISERROR(SEARCH("1 - Alto",E29)))</formula>
    </cfRule>
    <cfRule type="containsText" dxfId="25" priority="48" operator="containsText" text="3 - Baixo">
      <formula>NOT(ISERROR(SEARCH("3 - Baixo",E29)))</formula>
    </cfRule>
  </conditionalFormatting>
  <conditionalFormatting sqref="F88:F90 D91:F140">
    <cfRule type="containsBlanks" dxfId="24" priority="32">
      <formula>LEN(TRIM(D88))=0</formula>
    </cfRule>
  </conditionalFormatting>
  <conditionalFormatting sqref="I4:K4 E27:E29">
    <cfRule type="containsText" dxfId="23" priority="68" operator="containsText" text="1 - Alto">
      <formula>NOT(ISERROR(SEARCH("1 - Alto",E4)))</formula>
    </cfRule>
  </conditionalFormatting>
  <conditionalFormatting sqref="I4:K4 E29">
    <cfRule type="containsText" dxfId="22" priority="71" operator="containsText" text="2 - Médio">
      <formula>NOT(ISERROR(SEARCH("2 - Médio",E4)))</formula>
    </cfRule>
  </conditionalFormatting>
  <conditionalFormatting sqref="I5:K140">
    <cfRule type="containsText" dxfId="21" priority="8" operator="containsText" text="3 - Baixo">
      <formula>NOT(ISERROR(SEARCH("3 - Baixo",I5)))</formula>
    </cfRule>
    <cfRule type="containsText" dxfId="20" priority="9" operator="containsText" text="1 - Alto">
      <formula>NOT(ISERROR(SEARCH("1 - Alto",I5)))</formula>
    </cfRule>
    <cfRule type="containsText" dxfId="19" priority="10" operator="containsText" text="2 - Médio">
      <formula>NOT(ISERROR(SEARCH("2 - Médio",I5)))</formula>
    </cfRule>
  </conditionalFormatting>
  <conditionalFormatting sqref="L5:L140">
    <cfRule type="containsBlanks" dxfId="17" priority="6">
      <formula>LEN(TRIM(L5))=0</formula>
    </cfRule>
  </conditionalFormatting>
  <conditionalFormatting sqref="L5:M87">
    <cfRule type="containsText" dxfId="13" priority="61" operator="containsText" text="&quot;LOA 2026&quot;">
      <formula>NOT(ISERROR(SEARCH("""LOA 2026""",L5)))</formula>
    </cfRule>
  </conditionalFormatting>
  <conditionalFormatting sqref="L88:M140">
    <cfRule type="containsText" dxfId="4" priority="12" operator="containsText" text="&quot;LOA 2026&quot;">
      <formula>NOT(ISERROR(SEARCH("""LOA 2026""",L88)))</formula>
    </cfRule>
  </conditionalFormatting>
  <conditionalFormatting sqref="M21">
    <cfRule type="containsText" dxfId="3" priority="1" operator="containsText" text="&quot;LOA 2026&quot;">
      <formula>NOT(ISERROR(SEARCH("""LOA 2026""",M21)))</formula>
    </cfRule>
  </conditionalFormatting>
  <pageMargins left="0.25" right="0.25" top="0.75" bottom="0.75" header="0.3" footer="0.3"/>
  <pageSetup paperSize="9" scale="42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5C1C7A22-4783-426B-9042-661854B2CFC5}">
            <xm:f>NOT(ISERROR(SEARCH(#REF!,L5)))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L5:L140</xm:sqref>
        </x14:conditionalFormatting>
        <x14:conditionalFormatting xmlns:xm="http://schemas.microsoft.com/office/excel/2006/main">
          <x14:cfRule type="containsText" priority="62" operator="containsText" id="{CED565AA-B4FF-4C4B-BC79-10F9B9C7B5B9}">
            <xm:f>NOT(ISERROR(SEARCH(#REF!,L5)))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63" operator="containsText" id="{3074283F-0DE9-4086-84CE-ED0BE52BB542}">
            <xm:f>NOT(ISERROR(SEARCH(#REF!,L5)))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4" operator="containsText" id="{00F83ED7-FD3B-426C-814E-B2AF9BE1D8A1}">
            <xm:f>NOT(ISERROR(SEARCH(#REF!,L5)))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m:sqref>L5:M87</xm:sqref>
        </x14:conditionalFormatting>
        <x14:conditionalFormatting xmlns:xm="http://schemas.microsoft.com/office/excel/2006/main">
          <x14:cfRule type="containsText" priority="7" operator="containsText" id="{A371640B-AA66-43C6-9542-4CAAA8980BC5}">
            <xm:f>NOT(ISERROR(SEARCH(#REF!,L5)))</xm:f>
            <xm:f>#REF!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m:sqref>L5:M140</xm:sqref>
        </x14:conditionalFormatting>
        <x14:conditionalFormatting xmlns:xm="http://schemas.microsoft.com/office/excel/2006/main">
          <x14:cfRule type="containsText" priority="27" operator="containsText" id="{33353944-3844-45A8-8D11-7CE95518663B}">
            <xm:f>NOT(ISERROR(SEARCH(#REF!,L25)))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6" operator="containsText" id="{749E9E0F-0FEE-4348-9403-0FF613D69C32}">
            <xm:f>NOT(ISERROR(SEARCH(#REF!,L25)))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5" operator="containsText" id="{BF53CD73-9FF3-4B75-86DF-C3A9336E1CB0}">
            <xm:f>NOT(ISERROR(SEARCH(#REF!,L25)))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24" operator="containsText" id="{84D4AB9C-C3A5-41F8-B0E8-570367173F6D}">
            <xm:f>NOT(ISERROR(SEARCH(#REF!,L25)))</xm:f>
            <xm:f>#REF!</xm:f>
            <x14:dxf>
              <fill>
                <patternFill>
                  <bgColor rgb="FFFFC000"/>
                </patternFill>
              </fill>
            </x14:dxf>
          </x14:cfRule>
          <xm:sqref>L25:M25</xm:sqref>
        </x14:conditionalFormatting>
        <x14:conditionalFormatting xmlns:xm="http://schemas.microsoft.com/office/excel/2006/main">
          <x14:cfRule type="containsText" priority="15" operator="containsText" id="{BA1C25B8-0529-4E39-9360-D4FE808DFAFD}">
            <xm:f>NOT(ISERROR(SEARCH(#REF!,L88)))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4" operator="containsText" id="{7889C5AC-9FA2-451E-A61C-A9ABBBC90848}">
            <xm:f>NOT(ISERROR(SEARCH(#REF!,L88)))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" operator="containsText" id="{64C5FE2C-F62B-4613-8294-183BFD1CE58D}">
            <xm:f>NOT(ISERROR(SEARCH(#REF!,L88)))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L88:M140</xm:sqref>
        </x14:conditionalFormatting>
        <x14:conditionalFormatting xmlns:xm="http://schemas.microsoft.com/office/excel/2006/main">
          <x14:cfRule type="containsText" priority="4" operator="containsText" id="{8262938D-C099-410F-96A2-AA65B654541B}">
            <xm:f>NOT(ISERROR(SEARCH(#REF!,M21)))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3" operator="containsText" id="{CCA3A410-941F-427F-A910-D53DF06409CC}">
            <xm:f>NOT(ISERROR(SEARCH(#REF!,M21)))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F9DD7B11-5096-4275-8E0E-2B7B3E07264A}">
            <xm:f>NOT(ISERROR(SEARCH(#REF!,M21)))</xm:f>
            <xm:f>#REF!</xm:f>
            <x14:dxf>
              <fill>
                <patternFill>
                  <bgColor rgb="FF00B0F0"/>
                </patternFill>
              </fill>
            </x14:dxf>
          </x14:cfRule>
          <xm:sqref>M21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8FDC-167B-44E1-BD21-119E538A26CA}">
  <dimension ref="A3:D29"/>
  <sheetViews>
    <sheetView zoomScaleNormal="100" workbookViewId="0">
      <selection activeCell="B14" sqref="B14"/>
    </sheetView>
  </sheetViews>
  <sheetFormatPr defaultRowHeight="15" x14ac:dyDescent="0.25"/>
  <cols>
    <col min="1" max="1" width="36.7109375" bestFit="1" customWidth="1"/>
    <col min="2" max="2" width="19.5703125" bestFit="1" customWidth="1"/>
    <col min="3" max="3" width="15.42578125" bestFit="1" customWidth="1"/>
    <col min="4" max="4" width="16.42578125" bestFit="1" customWidth="1"/>
    <col min="5" max="7" width="16.5703125" bestFit="1" customWidth="1"/>
    <col min="8" max="8" width="11.7109375" bestFit="1" customWidth="1"/>
    <col min="9" max="10" width="12.7109375" bestFit="1" customWidth="1"/>
    <col min="11" max="12" width="15.42578125" bestFit="1" customWidth="1"/>
    <col min="13" max="13" width="14.42578125" bestFit="1" customWidth="1"/>
    <col min="14" max="14" width="18" bestFit="1" customWidth="1"/>
    <col min="15" max="15" width="15.42578125" bestFit="1" customWidth="1"/>
  </cols>
  <sheetData>
    <row r="3" spans="1:4" x14ac:dyDescent="0.25">
      <c r="A3" s="9" t="s">
        <v>188</v>
      </c>
      <c r="B3" s="9" t="s">
        <v>156</v>
      </c>
    </row>
    <row r="4" spans="1:4" x14ac:dyDescent="0.25">
      <c r="A4" s="9" t="s">
        <v>154</v>
      </c>
      <c r="B4" t="s">
        <v>158</v>
      </c>
      <c r="C4" t="s">
        <v>159</v>
      </c>
      <c r="D4" t="s">
        <v>155</v>
      </c>
    </row>
    <row r="5" spans="1:4" x14ac:dyDescent="0.25">
      <c r="A5" s="10" t="s">
        <v>24</v>
      </c>
      <c r="B5" s="11">
        <v>80000</v>
      </c>
      <c r="C5" s="11"/>
      <c r="D5" s="11">
        <v>80000</v>
      </c>
    </row>
    <row r="6" spans="1:4" x14ac:dyDescent="0.25">
      <c r="A6" s="10" t="s">
        <v>166</v>
      </c>
      <c r="B6" s="11">
        <v>17881.713500003814</v>
      </c>
      <c r="C6" s="11">
        <v>3132.74</v>
      </c>
      <c r="D6" s="11">
        <v>21014.453500003816</v>
      </c>
    </row>
    <row r="7" spans="1:4" x14ac:dyDescent="0.25">
      <c r="A7" s="10" t="s">
        <v>13</v>
      </c>
      <c r="B7" s="11">
        <v>83200</v>
      </c>
      <c r="C7" s="11">
        <v>25000</v>
      </c>
      <c r="D7" s="11">
        <v>108200</v>
      </c>
    </row>
    <row r="8" spans="1:4" x14ac:dyDescent="0.25">
      <c r="A8" s="10" t="s">
        <v>9</v>
      </c>
      <c r="B8" s="11">
        <v>1148465.27</v>
      </c>
      <c r="C8" s="11">
        <v>349000</v>
      </c>
      <c r="D8" s="11">
        <v>1497465.27</v>
      </c>
    </row>
    <row r="9" spans="1:4" x14ac:dyDescent="0.25">
      <c r="A9" s="10" t="s">
        <v>3</v>
      </c>
      <c r="B9" s="11">
        <v>4000</v>
      </c>
      <c r="C9" s="11"/>
      <c r="D9" s="11">
        <v>4000</v>
      </c>
    </row>
    <row r="10" spans="1:4" x14ac:dyDescent="0.25">
      <c r="A10" s="10" t="s">
        <v>97</v>
      </c>
      <c r="B10" s="11">
        <v>9999.64</v>
      </c>
      <c r="C10" s="11"/>
      <c r="D10" s="11">
        <v>9999.64</v>
      </c>
    </row>
    <row r="11" spans="1:4" x14ac:dyDescent="0.25">
      <c r="A11" s="10" t="s">
        <v>14</v>
      </c>
      <c r="B11" s="11">
        <v>492604</v>
      </c>
      <c r="C11" s="11"/>
      <c r="D11" s="11">
        <v>492604</v>
      </c>
    </row>
    <row r="12" spans="1:4" x14ac:dyDescent="0.25">
      <c r="A12" s="10" t="s">
        <v>8</v>
      </c>
      <c r="B12" s="11">
        <v>5577</v>
      </c>
      <c r="C12" s="11"/>
      <c r="D12" s="11">
        <v>5577</v>
      </c>
    </row>
    <row r="13" spans="1:4" x14ac:dyDescent="0.25">
      <c r="A13" s="10" t="s">
        <v>50</v>
      </c>
      <c r="B13" s="11">
        <v>145500</v>
      </c>
      <c r="C13" s="11"/>
      <c r="D13" s="11">
        <v>145500</v>
      </c>
    </row>
    <row r="14" spans="1:4" x14ac:dyDescent="0.25">
      <c r="A14" s="10" t="s">
        <v>2</v>
      </c>
      <c r="B14" s="11">
        <v>35482083.008000001</v>
      </c>
      <c r="C14" s="11">
        <v>2938515.84</v>
      </c>
      <c r="D14" s="11">
        <v>38420598.848000005</v>
      </c>
    </row>
    <row r="15" spans="1:4" x14ac:dyDescent="0.25">
      <c r="A15" s="10" t="s">
        <v>4</v>
      </c>
      <c r="B15" s="11">
        <v>20000</v>
      </c>
      <c r="C15" s="11"/>
      <c r="D15" s="11">
        <v>20000</v>
      </c>
    </row>
    <row r="16" spans="1:4" x14ac:dyDescent="0.25">
      <c r="A16" s="10" t="s">
        <v>5</v>
      </c>
      <c r="B16" s="11">
        <v>119350</v>
      </c>
      <c r="C16" s="11"/>
      <c r="D16" s="11">
        <v>119350</v>
      </c>
    </row>
    <row r="17" spans="1:4" x14ac:dyDescent="0.25">
      <c r="A17" s="10" t="s">
        <v>7</v>
      </c>
      <c r="B17" s="11">
        <v>20406</v>
      </c>
      <c r="C17" s="11"/>
      <c r="D17" s="11">
        <v>20406</v>
      </c>
    </row>
    <row r="18" spans="1:4" x14ac:dyDescent="0.25">
      <c r="A18" s="10" t="s">
        <v>26</v>
      </c>
      <c r="B18" s="11">
        <v>11096225.456499999</v>
      </c>
      <c r="C18" s="11"/>
      <c r="D18" s="11">
        <v>11096225.456499999</v>
      </c>
    </row>
    <row r="19" spans="1:4" x14ac:dyDescent="0.25">
      <c r="A19" s="10" t="s">
        <v>25</v>
      </c>
      <c r="B19" s="11">
        <v>11705831.560000001</v>
      </c>
      <c r="C19" s="11">
        <v>14950165.199999999</v>
      </c>
      <c r="D19" s="11">
        <v>26655996.759999998</v>
      </c>
    </row>
    <row r="20" spans="1:4" x14ac:dyDescent="0.25">
      <c r="A20" s="10" t="s">
        <v>18</v>
      </c>
      <c r="B20" s="11">
        <v>1543800</v>
      </c>
      <c r="C20" s="11">
        <v>3251805.5</v>
      </c>
      <c r="D20" s="11">
        <v>4795605.5</v>
      </c>
    </row>
    <row r="21" spans="1:4" x14ac:dyDescent="0.25">
      <c r="A21" s="10" t="s">
        <v>19</v>
      </c>
      <c r="B21" s="11">
        <v>2199899.48</v>
      </c>
      <c r="C21" s="11"/>
      <c r="D21" s="11">
        <v>2199899.48</v>
      </c>
    </row>
    <row r="22" spans="1:4" x14ac:dyDescent="0.25">
      <c r="A22" s="10" t="s">
        <v>1</v>
      </c>
      <c r="B22" s="11">
        <v>5396700</v>
      </c>
      <c r="C22" s="11"/>
      <c r="D22" s="11">
        <v>5396700</v>
      </c>
    </row>
    <row r="23" spans="1:4" x14ac:dyDescent="0.25">
      <c r="A23" s="10" t="s">
        <v>6</v>
      </c>
      <c r="B23" s="11">
        <v>5216485</v>
      </c>
      <c r="C23" s="11">
        <v>4062032.6</v>
      </c>
      <c r="D23" s="11">
        <v>9278517.5999999996</v>
      </c>
    </row>
    <row r="24" spans="1:4" x14ac:dyDescent="0.25">
      <c r="A24" s="10" t="s">
        <v>0</v>
      </c>
      <c r="B24" s="11">
        <v>3020449.9998900001</v>
      </c>
      <c r="C24" s="11">
        <v>200000</v>
      </c>
      <c r="D24" s="11">
        <v>3220449.9998900001</v>
      </c>
    </row>
    <row r="25" spans="1:4" x14ac:dyDescent="0.25">
      <c r="A25" s="10" t="s">
        <v>198</v>
      </c>
      <c r="B25" s="11">
        <v>187500</v>
      </c>
      <c r="C25" s="11"/>
      <c r="D25" s="11">
        <v>187500</v>
      </c>
    </row>
    <row r="26" spans="1:4" x14ac:dyDescent="0.25">
      <c r="A26" s="10" t="s">
        <v>221</v>
      </c>
      <c r="B26" s="11">
        <v>35552.399999999994</v>
      </c>
      <c r="C26" s="11"/>
      <c r="D26" s="11">
        <v>35552.399999999994</v>
      </c>
    </row>
    <row r="27" spans="1:4" x14ac:dyDescent="0.25">
      <c r="A27" s="10" t="s">
        <v>155</v>
      </c>
      <c r="B27" s="11">
        <v>78031510.527890012</v>
      </c>
      <c r="C27" s="11">
        <v>25779651.880000003</v>
      </c>
      <c r="D27" s="11">
        <v>103811162.40789001</v>
      </c>
    </row>
    <row r="29" spans="1:4" x14ac:dyDescent="0.25">
      <c r="B29" s="1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5BBA-E647-4BE1-B84D-277CA7F81685}">
  <dimension ref="A1:B3"/>
  <sheetViews>
    <sheetView workbookViewId="0">
      <selection activeCell="B2" sqref="B2"/>
    </sheetView>
  </sheetViews>
  <sheetFormatPr defaultRowHeight="15" x14ac:dyDescent="0.25"/>
  <cols>
    <col min="1" max="1" width="19.5703125" bestFit="1" customWidth="1"/>
  </cols>
  <sheetData>
    <row r="1" spans="1:2" x14ac:dyDescent="0.25">
      <c r="A1" t="s">
        <v>147</v>
      </c>
      <c r="B1" t="s">
        <v>196</v>
      </c>
    </row>
    <row r="2" spans="1:2" x14ac:dyDescent="0.25">
      <c r="A2" t="s">
        <v>148</v>
      </c>
    </row>
    <row r="3" spans="1:2" x14ac:dyDescent="0.25">
      <c r="A3" t="s">
        <v>151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LOA 2026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SCHMIDT JUNIOR</dc:creator>
  <cp:lastModifiedBy>LIVIA DA SILVA NETTO MARTINELLI</cp:lastModifiedBy>
  <cp:lastPrinted>2026-04-09T19:31:16Z</cp:lastPrinted>
  <dcterms:created xsi:type="dcterms:W3CDTF">2015-06-05T18:19:34Z</dcterms:created>
  <dcterms:modified xsi:type="dcterms:W3CDTF">2026-04-09T19:31:31Z</dcterms:modified>
</cp:coreProperties>
</file>