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02F6B0B7-C55A-4BA4-899E-396A99514C22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PCA25.PUB" sheetId="39" r:id="rId1"/>
  </sheets>
  <definedNames>
    <definedName name="_xlnm._FilterDatabase" localSheetId="0" hidden="1">'PCA25.PUB'!$A$129:$L$131</definedName>
    <definedName name="_xlnm.Print_Area" localSheetId="0">'PCA25.PUB'!$A$1:$L$131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39" l="1"/>
  <c r="F28" i="39"/>
  <c r="F46" i="39"/>
  <c r="F42" i="39"/>
  <c r="F20" i="39"/>
  <c r="F18" i="39"/>
  <c r="F17" i="39"/>
  <c r="F16" i="39"/>
  <c r="F21" i="39" l="1"/>
  <c r="F24" i="39"/>
  <c r="F23" i="39"/>
  <c r="F19" i="39"/>
  <c r="E69" i="39"/>
  <c r="E70" i="39"/>
  <c r="E68" i="39"/>
  <c r="F43" i="39"/>
  <c r="F114" i="39"/>
  <c r="F48" i="39" l="1"/>
  <c r="F78" i="39"/>
  <c r="F30" i="39"/>
  <c r="F36" i="39"/>
  <c r="F35" i="39" l="1"/>
  <c r="F57" i="39"/>
  <c r="E58" i="39"/>
  <c r="E73" i="39"/>
  <c r="F6" i="39"/>
  <c r="F8" i="39"/>
  <c r="F7" i="39"/>
  <c r="F33" i="39"/>
  <c r="F94" i="39" l="1"/>
  <c r="F98" i="39"/>
  <c r="F59" i="39" l="1"/>
  <c r="F70" i="39"/>
  <c r="F121" i="39"/>
  <c r="F126" i="39"/>
  <c r="F62" i="39"/>
  <c r="F61" i="39"/>
  <c r="F64" i="39"/>
  <c r="F67" i="39"/>
  <c r="F81" i="39"/>
  <c r="F90" i="39"/>
  <c r="F83" i="39"/>
  <c r="E55" i="39" l="1"/>
  <c r="F15" i="39" l="1"/>
  <c r="F13" i="39"/>
  <c r="F11" i="39"/>
  <c r="F113" i="39"/>
  <c r="F49" i="39"/>
  <c r="F93" i="39"/>
  <c r="F92" i="39"/>
  <c r="F27" i="39"/>
  <c r="F124" i="39"/>
  <c r="F125" i="39"/>
  <c r="F47" i="39"/>
  <c r="F112" i="39"/>
  <c r="F91" i="39"/>
  <c r="F45" i="39"/>
  <c r="F123" i="39"/>
  <c r="F5" i="39"/>
  <c r="F88" i="39"/>
  <c r="F44" i="39"/>
  <c r="F110" i="39"/>
  <c r="F34" i="39"/>
  <c r="F86" i="39"/>
  <c r="F96" i="39"/>
  <c r="F122" i="39"/>
  <c r="F109" i="39"/>
  <c r="F108" i="39"/>
  <c r="F84" i="39"/>
  <c r="F107" i="39"/>
  <c r="F77" i="39"/>
  <c r="F106" i="39"/>
  <c r="F12" i="39"/>
  <c r="F97" i="39"/>
  <c r="F105" i="39"/>
  <c r="F120" i="39"/>
  <c r="F119" i="39"/>
  <c r="F68" i="39"/>
  <c r="F14" i="39"/>
  <c r="F10" i="39"/>
  <c r="F69" i="39"/>
  <c r="F63" i="39"/>
  <c r="F26" i="39"/>
  <c r="F104" i="39"/>
  <c r="F103" i="39"/>
  <c r="F60" i="39"/>
  <c r="F118" i="39"/>
  <c r="F116" i="39"/>
  <c r="F41" i="39"/>
  <c r="F102" i="39"/>
  <c r="F80" i="39"/>
  <c r="F101" i="39"/>
  <c r="F117" i="39"/>
  <c r="F58" i="39"/>
  <c r="F54" i="39"/>
  <c r="F52" i="39"/>
  <c r="F50" i="39"/>
  <c r="F75" i="39"/>
  <c r="F40" i="39"/>
  <c r="F32" i="39"/>
  <c r="F100" i="39"/>
  <c r="F115" i="39"/>
  <c r="F39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G29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2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4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9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0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1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4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5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7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9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5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1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2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4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8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9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0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1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2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4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6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7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8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9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0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2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3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7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8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0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1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<sst xmlns="http://schemas.openxmlformats.org/spreadsheetml/2006/main" count="1082" uniqueCount="270">
  <si>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</si>
  <si>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</si>
  <si>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</si>
  <si>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</si>
  <si>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</si>
  <si>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</si>
  <si>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</si>
  <si>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</si>
  <si>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</si>
  <si>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</si>
  <si>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</si>
  <si>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</si>
  <si>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</si>
  <si>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</si>
  <si>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</si>
  <si>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</si>
  <si>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</si>
  <si>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</si>
  <si>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</si>
  <si>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</si>
  <si>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</si>
  <si>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</si>
  <si>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</si>
  <si>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</si>
  <si>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</si>
  <si>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</si>
  <si>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</si>
  <si>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</si>
  <si>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</si>
  <si>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</si>
  <si>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</si>
  <si>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</si>
  <si>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</si>
  <si>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</si>
  <si>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</si>
  <si>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</si>
  <si>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</si>
  <si>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</si>
  <si>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</si>
  <si>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</si>
  <si>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</si>
  <si>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</si>
  <si>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</si>
  <si>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</si>
  <si>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</si>
  <si>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</si>
  <si>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</si>
  <si>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</si>
  <si>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</si>
  <si>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</si>
  <si>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</si>
  <si>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</si>
  <si>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</si>
  <si>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</si>
  <si>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</si>
  <si>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</si>
  <si>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</si>
  <si>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</si>
  <si>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</si>
  <si>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</si>
  <si>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</si>
  <si>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</si>
  <si>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</si>
  <si>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</si>
  <si>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</si>
  <si>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</si>
  <si>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</si>
  <si>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</si>
  <si>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</si>
  <si>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</si>
  <si>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</si>
  <si>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</si>
  <si>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</si>
  <si>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</si>
  <si>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</si>
  <si>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</si>
  <si>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</si>
  <si>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</si>
  <si>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</si>
  <si>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</si>
  <si>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</si>
  <si>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</si>
  <si>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</si>
  <si>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</si>
  <si>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</si>
  <si>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</si>
  <si>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</si>
  <si>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</si>
  <si>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</si>
  <si>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</si>
  <si>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</si>
  <si>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</si>
  <si>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</si>
  <si>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</si>
  <si>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</si>
  <si>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</si>
  <si>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</si>
  <si>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</si>
  <si>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</si>
  <si>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</si>
  <si>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</si>
  <si>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</si>
  <si>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</si>
  <si>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</si>
  <si>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</si>
  <si>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</si>
  <si>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</si>
  <si>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</si>
  <si>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</si>
  <si>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</si>
  <si>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</si>
  <si>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</si>
  <si>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</si>
  <si>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</si>
  <si>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</si>
  <si>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</si>
  <si>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</si>
  <si>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</si>
  <si>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</si>
  <si>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</si>
  <si>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</si>
  <si>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</si>
  <si>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t>Ascom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</si>
  <si>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</si>
  <si>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</si>
  <si>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</si>
  <si>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</si>
  <si>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</si>
  <si>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06. junho</t>
  </si>
  <si>
    <t>07. julho</t>
  </si>
  <si>
    <t>09. setembro</t>
  </si>
  <si>
    <t>04. abril</t>
  </si>
  <si>
    <t>Inclusão mediante manifestação do setor competente (2025-W6PG89)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</si>
  <si>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</si>
  <si>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</si>
  <si>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</si>
  <si>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</si>
  <si>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t>Inclusão mediante manifestação do setor competente (2025-LBSKN5). Valor unitário alterado, vide 2024-BWHLX</t>
  </si>
  <si>
    <t>Servidor/dia</t>
  </si>
  <si>
    <t>3.3.90.49</t>
  </si>
  <si>
    <t>BPTran</t>
  </si>
  <si>
    <t>Aluguel de local para alocação das instalações do BPTran durante o período de reforma da Sede</t>
  </si>
  <si>
    <t>Aquisição de Pilha AA Alcalina</t>
  </si>
  <si>
    <t>Aquisição de Baterias 9V Alcalina para Etilômetro Alco Sensor IV</t>
  </si>
  <si>
    <t>7. julho</t>
  </si>
  <si>
    <t>12. dezembro</t>
  </si>
  <si>
    <t>3.3.90.47</t>
  </si>
  <si>
    <t xml:space="preserve">Valor alterado conforme e-Docs 2025-G8FB9Q e 2024-SNT0BX. </t>
  </si>
  <si>
    <r>
      <t>Unidade de medida</t>
    </r>
    <r>
      <rPr>
        <b/>
        <vertAlign val="superscript"/>
        <sz val="9"/>
        <rFont val="Arial"/>
        <family val="2"/>
      </rPr>
      <t>1</t>
    </r>
  </si>
  <si>
    <r>
      <t>Estimativa de valor unitário</t>
    </r>
    <r>
      <rPr>
        <b/>
        <vertAlign val="superscript"/>
        <sz val="9"/>
        <rFont val="Arial"/>
        <family val="2"/>
      </rPr>
      <t>2</t>
    </r>
  </si>
  <si>
    <r>
      <t>Estimativa preliminar de valor global</t>
    </r>
    <r>
      <rPr>
        <b/>
        <vertAlign val="superscript"/>
        <sz val="9"/>
        <rFont val="Arial"/>
        <family val="2"/>
      </rPr>
      <t>3</t>
    </r>
  </si>
  <si>
    <r>
      <t>Prazo</t>
    </r>
    <r>
      <rPr>
        <b/>
        <vertAlign val="superscript"/>
        <sz val="9"/>
        <rFont val="Arial"/>
        <family val="2"/>
      </rPr>
      <t>4</t>
    </r>
  </si>
  <si>
    <t>Contratação de empresa fornecedora de vale transporte para os seguintes servidores da PMES: voluntários RR, estagiários e civis.</t>
  </si>
  <si>
    <t>Persianas para escritório</t>
  </si>
  <si>
    <t>DDHPC</t>
  </si>
  <si>
    <t>Corpo Musical</t>
  </si>
  <si>
    <t>Inclusão mediante solicitação do setor competente, e-Docs 2025-90GW95.</t>
  </si>
  <si>
    <t xml:space="preserve">Incluído mediante manifestação do setor competente (2025-6RLQBJ) </t>
  </si>
  <si>
    <t>Incluído mediante manifestação do setor competente, conforme e-Docs (2025-VH8CJD)</t>
  </si>
  <si>
    <t>Alterado mediante solicitação do setor competente (2025-13VL4Q)</t>
  </si>
  <si>
    <t>Material gráfico para o PROERD</t>
  </si>
  <si>
    <t>Locação de espaço físico para a realização do CHS e CAS 2025</t>
  </si>
  <si>
    <t>Aquisição de aparelhos de ar-condicionado</t>
  </si>
  <si>
    <t>Fuzis de Assalto Multicalibre com acessórios</t>
  </si>
  <si>
    <t>Incluído mediante manifestação do setor competente (2025-44FDFR)</t>
  </si>
  <si>
    <t xml:space="preserve">Contratação de empresa para aplicar prova prática de música (5ª etapa) para concurso de Oficiais músicos </t>
  </si>
  <si>
    <t>Incluído mediante manifestação do setor competente (2025-M62CDJ c/c 2025-CFRZ6W)</t>
  </si>
  <si>
    <t>Candidatos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</si>
  <si>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</si>
  <si>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</si>
  <si>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</si>
  <si>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</si>
  <si>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t>Valor reduzido mediante solicitação do setor demandante, conforme edocs 2025-CFRZ6W</t>
  </si>
  <si>
    <t>Valor global alterado em virtude de solicitação de demanda do setor demandante (2024-PPP9DF / 2025-W6PG89)</t>
  </si>
  <si>
    <t>Fonte de recurso: Convênio com o DETRAN-ES, conforme PCA deste órgão (atual. 15.01.2025). Demanda Incluída mediante justificativa do setor demandante (2025-SQWLTQ)</t>
  </si>
  <si>
    <t>Aquisição de uniforme com pintura para o projeto da Banda Júnior</t>
  </si>
  <si>
    <t>Valor alterado mediante manifestação do setor competente, conforme e-Docs (2025-8D5PBM)</t>
  </si>
  <si>
    <t>Mobiliários Diversos</t>
  </si>
  <si>
    <t>Inserido mediante demanda do setor competente, e-Docs 2025-TX3304, 2025-NQT5ZR E 2025-BH93F. Aquisição via Crédito Suplementar.</t>
  </si>
  <si>
    <t>11. Novembro</t>
  </si>
  <si>
    <t>Valor global alterado em virtude de solicitação de demanda do setor demandante (e-Docs 2025-90GW95).</t>
  </si>
  <si>
    <t>Inserido por solicitação do setor competente em substituição a outro item, conforme e-Docs 2025-25QRLP e 2025-4P6CQF.</t>
  </si>
  <si>
    <t xml:space="preserve">Valor alterado mediante solicitação do setor competente, conforme e-Docs 2025-25QRLP e 2025-4P6CQF. </t>
  </si>
  <si>
    <t>Lanternas táticas/dedicadas</t>
  </si>
  <si>
    <t xml:space="preserve">Valor alterado conforme e-Docs 2025-G8FB9Q, 2024-SNT0BX e 2025-LRZ943. </t>
  </si>
  <si>
    <t>Construção das salas de aulas da APM/ES</t>
  </si>
  <si>
    <t>Objeto incluído por solicitação do setor competente, conforme eDocs 2025-S1PC3G</t>
  </si>
  <si>
    <t>Aquisição de semoventes caninos para emprego em atividade policial</t>
  </si>
  <si>
    <t>-</t>
  </si>
  <si>
    <t>Objeto incluído por solicitação do setor competente, conforme eDocs 2025-4JXBPX</t>
  </si>
  <si>
    <t>Contratação de empresa para prover e instalar estrutura metálica para suporte de alvos instalados nos boxes dos estandes de tiro da APM/ES</t>
  </si>
  <si>
    <t>Aquisição de licença do softwares Plagius para detecção de plágio</t>
  </si>
  <si>
    <t>10. outubro</t>
  </si>
  <si>
    <t>Reforma da Subestação de Energia da APM</t>
  </si>
  <si>
    <t>Inclusão mediante manifestação do setor competente (2025-K8XHGN)</t>
  </si>
  <si>
    <t>Ampliação e Reforma do Stand de Tiros da APM</t>
  </si>
  <si>
    <t xml:space="preserve"> Objeto incluído mediante solicitação de demanda do setor competente, e-Docs 2025-3JJJP4 e 2025-W16999.</t>
  </si>
  <si>
    <t xml:space="preserve">Serviço Técnico de Levantamento Topográfico e Sondagem e Topografia. </t>
  </si>
  <si>
    <t xml:space="preserve">Objeto incluído em substituição à construção do BAC por solicitação do setor competente, conforme e-Docs 2025-081JQF. </t>
  </si>
  <si>
    <t>Projeto de reforma da atual sede do 4º BPM</t>
  </si>
  <si>
    <t>Projeto de reforma da sede da 11ª Cia Ind (Viana)</t>
  </si>
  <si>
    <t>Projeto de reforma da sede da 3º BPM (Alegre)</t>
  </si>
  <si>
    <t>Projeto de reforma da sede da 5º BPM (Aracruz)</t>
  </si>
  <si>
    <t>Projeto de reforma da sede do 2º BPM (Nova Venécia)</t>
  </si>
  <si>
    <t>Projeto de reforma do 7º BPM</t>
  </si>
  <si>
    <t>Projeto de reforma do Quartel do Comando Geral</t>
  </si>
  <si>
    <t>DF</t>
  </si>
  <si>
    <t xml:space="preserve">Serviços de Desmontagem e Montagem de Arquivo Deslizante </t>
  </si>
  <si>
    <t>Incluido mediante manifestação do setor competente, conforme e-Docs 2025-P208HH.</t>
  </si>
  <si>
    <t>Aquisição de Equipamentos de Solução Wi-Fi</t>
  </si>
  <si>
    <t>Incluido mediante manifestação do setor competente, conforme e-Docs 2025-ZHW101. Recursos oriundos do Crédito Suplementar e-Docs 2025-6TFBW, Decreto n° 1269-S, de 10 de junho de 2025.</t>
  </si>
  <si>
    <t xml:space="preserve">MARCO AURÉLIO ARTIGAS DA ROCHA FILHO </t>
  </si>
  <si>
    <t>Aquisição de Viaturas Caracterizadas para o Policiamento Ostensivo</t>
  </si>
  <si>
    <t>Incluido mediante manifestação do setor competente, conforme e-Docs 2025-ZZL3DR. Recursos oriundos do Crédito Suplementar e-Docs 2025-6TFBW, Decreto n° 1269-S, de 10 de junho de 2025.</t>
  </si>
  <si>
    <t>Valor alterado por solicitação do setor competente, conforme e-Docs 2025-29SV4Q/2025-0460K e Crédito Suplementar e-Docs 2025-G9LMH,  Decreto n° 1276-S, de 11 de junho de 2025.</t>
  </si>
  <si>
    <t>Inserido mediante demanda do setor competente, e-Docs 2025-NR2W63.</t>
  </si>
  <si>
    <t>Absorção da mão de obra de preso trabalhador do Sistema Prisional do Estado do Espírito Santo.</t>
  </si>
  <si>
    <t>Contratação da EBTC para prestação de serviço de coleta, transporte, entrega de correspondência agrupada em âmbito nacional</t>
  </si>
  <si>
    <t>CAP QOCPM Felipe Lourenço de Oliveira Neto</t>
  </si>
  <si>
    <t>Demanda incluída mediante manifestação do setor competente (2025-C47K7M)</t>
  </si>
  <si>
    <t>Motor automático para portão</t>
  </si>
  <si>
    <t>Demanda incluída mediante manifestação do setor competente (2025-B13SM1)</t>
  </si>
  <si>
    <t>Locação do imóvel que abrigar a Dlog 4 (DMPM)</t>
  </si>
  <si>
    <t>Locação de imóvel para abrigar a sede da 17ª Cia Ind</t>
  </si>
  <si>
    <t>Incluído por manifestação do setor competente (2025-PWWTMD)</t>
  </si>
  <si>
    <t>Equipamentos Antibomba para o Batalhão de Missões Especiais</t>
  </si>
  <si>
    <t xml:space="preserve">Inclusão mediante manifestação do setor competente (2025-L8CF8J). </t>
  </si>
  <si>
    <t>Incluído mediante manifestação do setor competente, conforme e-Docs (2025-V9L0QX). Valor alterado conforme edocs 2025-5JX53X</t>
  </si>
  <si>
    <t>DINT</t>
  </si>
  <si>
    <t>Aquisição de solução tática para localização e identificação
de aparelhos de telefonia móvel (portátil)</t>
  </si>
  <si>
    <t>Incluido mediante manifestação do setor competente, conforme e-Docs 2025-CGRZ6C.</t>
  </si>
  <si>
    <t>Contratação de empresa para realização de exames toxicológicos de larga janela de detecção para os candidatos dos concursos de ingresso, para as promoções, para o sistema de saúde da PMES e para finalidade randômica/aleatória, conforme a Lei 3.196/78, Lei 5.455/1997, LC 910/2019, LC 911/2019, LC 962/2020, Lei Federal 14.751/23 e portarias regulamentares</t>
  </si>
  <si>
    <t>Alterado mediante manifestação do setor competente, conforme e-Docs 2025-0QQFMF.</t>
  </si>
  <si>
    <t>Valor alterado mediante manifestação do setor competente, conforme e-Docs (2025-84BNQ4)</t>
  </si>
  <si>
    <t>Valor alterado por solicitação do setor competente, conforme e-Docs 2025-3CPW0J e 2025-J76HKN.</t>
  </si>
  <si>
    <t>Alteração mediante manisfestação do setor competente e-Docs 2025-R1B76W.</t>
  </si>
  <si>
    <t>Muros e cercamentos</t>
  </si>
  <si>
    <t>Demanda inserida mediante solicitação do setor competente, e-Docs 2025-LZFG0V e 2025-ZBD8DB. Descrição alterada conforme 2025-N94TL5.</t>
  </si>
  <si>
    <t>Valor global alterado em virtude de solicitação de demanda do setor demandante (2024-PPP9DF / 2025-W6PG89). Valor alterado conforme 2025-N94TL5.</t>
  </si>
  <si>
    <t>Valor previsto está superior ao valor informado pela DLOG. Valor referenciado para 2025 R$ 100.000,00. Valor alterado conforme 2025-N94TL5.</t>
  </si>
  <si>
    <t>Demanda inserida mediante solicitação do setor competente, e-Docs 2025-90GW95. Descrição alterada conforme 2025-N94TL5.</t>
  </si>
  <si>
    <t>Manutenção de ar-condicionado</t>
  </si>
  <si>
    <t>Inclusão mediante manifestação do setor competente (2025-W6PG89). Valor alterado conforme 2025-N94TL5</t>
  </si>
  <si>
    <t>Valor global alterado em virtude de solicitação de demanda do setor demandante (2025-J9R0FW).</t>
  </si>
  <si>
    <t>Valor alterado mediante manifestação do setor competente (e-Docs 2025-FXLDBM).</t>
  </si>
  <si>
    <r>
      <rPr>
        <b/>
        <sz val="16"/>
        <color rgb="FFFFFF00"/>
        <rFont val="Arial"/>
        <family val="2"/>
      </rPr>
      <t>009/2025</t>
    </r>
    <r>
      <rPr>
        <b/>
        <sz val="16"/>
        <rFont val="Arial"/>
        <family val="2"/>
      </rPr>
      <t xml:space="preserve"> </t>
    </r>
  </si>
  <si>
    <t>Aquisição de semovente canino</t>
  </si>
  <si>
    <t>Demanda incluída mediante solicitação do setor competente (2025-CLTXVS)</t>
  </si>
  <si>
    <t>Fonte de recurso: Convênio com o DETRAN-ES, conforme PCA deste órgão (atual. 15.01.2025). Demanda Incluída mediante justificativa do setor demandante (2025-SQWLTQ). Valor alterado conforme 2025-CLTXVS</t>
  </si>
  <si>
    <t>Aquisição de viaturas compactas SUV blindadas</t>
  </si>
  <si>
    <t>Pagamento de taxa do Instituto de Pesos e Medidas do ES (IPEM-ES) para aferição de radares móveis e etilômetros ativos</t>
  </si>
  <si>
    <t>Serviço de manutenção e verificação (aferição) de etilômetro e emissão de certificado de verificação de etilômetros ativos e passivos, com fornecimento de peças e acessórios</t>
  </si>
  <si>
    <t>Passagens aéreas para participação de cursos e eventos relacionados à fiscalização de trânsito;</t>
  </si>
  <si>
    <t>Munições de diversos calibres para treinamento</t>
  </si>
  <si>
    <t>3.3.90.30.19</t>
  </si>
  <si>
    <t>Material de acondicionamento e embalagem (envelopes plásticos de 
segurança e fechadura biométrica)</t>
  </si>
  <si>
    <t>Inserido mediante demanda do setor competente, e-Docs (2025-CMM520)</t>
  </si>
  <si>
    <t>Incluido mediante manifestação do setor competente, conforme e-Docs 2025-XSND5T.</t>
  </si>
  <si>
    <t>Locação de 
imóvel para 
abrigar a 
Sede da 14ª 
Cia Ind</t>
  </si>
  <si>
    <t>Inclusão mediante manifestação do setor competente (2025-DDLDNS)</t>
  </si>
  <si>
    <t>Locação de 
imóvel para Sede da 
CIPE</t>
  </si>
  <si>
    <t>Inclusão mediante manifestação do setor competente (2025-R2MKMD)</t>
  </si>
  <si>
    <t>CPOE</t>
  </si>
  <si>
    <t>Serviço de manutenção corretiva de aeronaves não tripuladas</t>
  </si>
  <si>
    <t>Inclusão mediante manifestação do setor competente (2025-LSTWJB)</t>
  </si>
  <si>
    <t>VANT</t>
  </si>
  <si>
    <t>Aquisição de dispositivos tablets</t>
  </si>
  <si>
    <t>11.09.2025</t>
  </si>
  <si>
    <t>Valor alterado conforme 2025-NRLGCL</t>
  </si>
  <si>
    <t>Incluído mediante manifestação do setor competente, conforme e-Docs 2025-2BR8GW. Valor alterado conforme 2025-4G5GK4.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</si>
</sst>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4" x14ac:knownFonts="1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6"/>
      <color rgb="FFFFFF0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5" fillId="0" borderId="1"/>
    <xf numFmtId="0" fontId="6" fillId="0" borderId="1"/>
  </cellStyleXfs>
  <cellXfs count="6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9" fillId="0" borderId="5" xfId="1" applyNumberFormat="1" applyFont="1" applyFill="1" applyBorder="1" applyAlignment="1" applyProtection="1">
      <alignment horizontal="center" vertical="center" wrapText="1"/>
    </xf>
    <xf numFmtId="164" fontId="19" fillId="0" borderId="2" xfId="1" applyNumberFormat="1" applyFont="1" applyFill="1" applyBorder="1" applyAlignment="1" applyProtection="1">
      <alignment horizontal="center" vertical="center" wrapText="1"/>
    </xf>
    <xf numFmtId="49" fontId="19" fillId="0" borderId="2" xfId="1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164" fontId="20" fillId="0" borderId="5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7" fontId="19" fillId="0" borderId="2" xfId="0" applyNumberFormat="1" applyFont="1" applyBorder="1" applyAlignment="1">
      <alignment horizontal="center" vertical="center" wrapText="1"/>
    </xf>
    <xf numFmtId="17" fontId="19" fillId="0" borderId="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3" fontId="19" fillId="0" borderId="2" xfId="2" applyNumberFormat="1" applyFont="1" applyBorder="1" applyAlignment="1">
      <alignment horizontal="center" vertical="center" wrapText="1"/>
    </xf>
    <xf numFmtId="164" fontId="19" fillId="0" borderId="2" xfId="2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17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19" fillId="0" borderId="5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" fontId="19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7" fontId="19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right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25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B889DB"/>
      <color rgb="FFFFB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5118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471263</xdr:colOff>
      <xdr:row>0</xdr:row>
      <xdr:rowOff>69477</xdr:rowOff>
    </xdr:from>
    <xdr:to>
      <xdr:col>11</xdr:col>
      <xdr:colOff>528974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126" totalsRowShown="0" headerRowDxfId="24" dataDxfId="23">
  <autoFilter ref="A4:L126" xr:uid="{384D78EC-6234-4943-A9C8-756F89C43E70}"/>
  <sortState xmlns:xlrd2="http://schemas.microsoft.com/office/spreadsheetml/2017/richdata2" ref="A5:L126">
    <sortCondition ref="A4:A126"/>
  </sortState>
  <tableColumns count="12">
    <tableColumn id="1" xr3:uid="{C034A901-E6C3-44C0-ADD3-594DF59B198C}" name="Setor demandante" dataDxfId="22"/>
    <tableColumn id="6" xr3:uid="{AC4AF48F-68ED-4EF1-9DB1-2A9C6686C26E}" name="Descrição simplificada do objeto" dataDxfId="21"/>
    <tableColumn id="7" xr3:uid="{2F233EE0-1FC1-4ACA-9DEC-8D19BFF76EE5}" name="Unidade de medida1" dataDxfId="20"/>
    <tableColumn id="8" xr3:uid="{BBF9B058-3859-4D46-B931-C7E31B0E17B2}" name="Quantidade estimada" dataDxfId="19"/>
    <tableColumn id="21" xr3:uid="{F9B5ED95-3379-4AC3-89B8-A3B7F3DD407A}" name="Estimativa de valor unitário2" dataDxfId="18"/>
    <tableColumn id="9" xr3:uid="{2702B6A6-D84D-4C2A-95C8-FEDBE39DA27A}" name="Estimativa preliminar de valor global3" dataDxfId="17"/>
    <tableColumn id="12" xr3:uid="{C601AF03-5A82-4713-8041-C5C059A2939E}" name="Tipo de contratação" dataDxfId="16"/>
    <tableColumn id="14" xr3:uid="{9FCEFBBE-7049-4139-A2DA-00D2C8398EE9}" name="Prazo4" dataDxfId="15"/>
    <tableColumn id="3" xr3:uid="{8DEBA9B6-8191-4C34-B42E-C5D227E8F822}" name="Classificação orçamentária (GND/elemento)" dataDxfId="14"/>
    <tableColumn id="15" xr3:uid="{B5B1320D-368C-4DFD-B163-E8DCB51BC11C}" name="Unidade administrativa responsável" dataDxfId="13"/>
    <tableColumn id="4" xr3:uid="{E664B049-E655-417D-9F10-5CCAF0A9194E}" name="Agente de contratação" dataDxfId="12"/>
    <tableColumn id="2" xr3:uid="{012C22CD-ED41-4D51-80F1-33412AF545D8}" name="Observações" dataDxfId="1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AD242"/>
  <sheetViews>
    <sheetView tabSelected="1" zoomScale="85" zoomScaleNormal="85" workbookViewId="0">
      <pane ySplit="4" topLeftCell="A5" activePane="bottomLeft" state="frozen"/>
      <selection activeCell="E1" sqref="E1"/>
      <selection pane="bottomLeft" activeCell="C7" sqref="C7"/>
    </sheetView>
  </sheetViews>
  <sheetFormatPr defaultColWidth="14.44140625" defaultRowHeight="80.150000000000006" customHeight="1" x14ac:dyDescent="0.3"/>
  <cols>
    <col min="1" max="1" width="15.33203125" style="8" customWidth="1"/>
    <col min="2" max="2" width="41" style="4" customWidth="1"/>
    <col min="3" max="3" width="15.5546875" style="4" customWidth="1"/>
    <col min="4" max="4" width="15.44140625" style="4" bestFit="1" customWidth="1"/>
    <col min="5" max="5" width="19.33203125" style="4" customWidth="1"/>
    <col min="6" max="6" width="20.109375" style="4" bestFit="1" customWidth="1"/>
    <col min="7" max="7" width="15" style="4" customWidth="1"/>
    <col min="8" max="8" width="17.109375" style="4" customWidth="1"/>
    <col min="9" max="9" width="16.88671875" style="4" customWidth="1"/>
    <col min="10" max="10" width="18.33203125" style="4" customWidth="1"/>
    <col min="11" max="11" width="14.33203125" style="9" customWidth="1"/>
    <col min="12" max="12" width="31.5546875" style="9" customWidth="1"/>
    <col min="13" max="13" width="8.44140625" style="1" customWidth="1"/>
    <col min="14" max="16" width="14.44140625" style="1"/>
    <col min="17" max="17" width="14.44140625" style="2"/>
    <col min="18" max="30" width="14.44140625" style="3"/>
    <col min="31" max="16384" width="14.44140625" style="4"/>
  </cols>
  <sheetData>
    <row r="1" spans="1:12" ht="45.25" customHeight="1" x14ac:dyDescent="0.3">
      <c r="A1" s="61" t="s">
        <v>83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45.25" customHeight="1" x14ac:dyDescent="0.3">
      <c r="A2" s="61" t="s">
        <v>82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55.75" customHeight="1" x14ac:dyDescent="0.3">
      <c r="A3" s="62" t="s">
        <v>118</v>
      </c>
      <c r="B3" s="62"/>
      <c r="C3" s="62"/>
      <c r="D3" s="62"/>
      <c r="E3" s="62"/>
      <c r="F3" s="62"/>
      <c r="G3" s="62"/>
      <c r="H3" s="19" t="s">
        <v>85</v>
      </c>
      <c r="I3" s="18" t="s">
        <v>245</v>
      </c>
      <c r="J3" s="63" t="s">
        <v>84</v>
      </c>
      <c r="K3" s="64"/>
      <c r="L3" s="20" t="s">
        <v>267</v>
      </c>
    </row>
    <row r="4" spans="1:12" ht="33.85" x14ac:dyDescent="0.3">
      <c r="A4" s="5" t="s">
        <v>81</v>
      </c>
      <c r="B4" s="6" t="s">
        <v>70</v>
      </c>
      <c r="C4" s="6" t="s">
        <v>148</v>
      </c>
      <c r="D4" s="6" t="s">
        <v>71</v>
      </c>
      <c r="E4" s="6" t="s">
        <v>149</v>
      </c>
      <c r="F4" s="6" t="s">
        <v>150</v>
      </c>
      <c r="G4" s="6" t="s">
        <v>73</v>
      </c>
      <c r="H4" s="6" t="s">
        <v>151</v>
      </c>
      <c r="I4" s="6" t="s">
        <v>72</v>
      </c>
      <c r="J4" s="6" t="s">
        <v>74</v>
      </c>
      <c r="K4" s="7" t="s">
        <v>75</v>
      </c>
      <c r="L4" s="7" t="s">
        <v>119</v>
      </c>
    </row>
    <row r="5" spans="1:12" ht="70" customHeight="1" x14ac:dyDescent="0.3">
      <c r="A5" s="21" t="s">
        <v>34</v>
      </c>
      <c r="B5" s="22" t="s">
        <v>217</v>
      </c>
      <c r="C5" s="23" t="s">
        <v>32</v>
      </c>
      <c r="D5" s="24">
        <v>1</v>
      </c>
      <c r="E5" s="25">
        <v>80000</v>
      </c>
      <c r="F5" s="15">
        <f>Tabela1143142022[[#This Row],[Quantidade estimada]]*Tabela1143142022[[#This Row],[Estimativa de valor unitário2]]</f>
        <v>80000</v>
      </c>
      <c r="G5" s="22" t="s">
        <v>89</v>
      </c>
      <c r="H5" s="22" t="s">
        <v>31</v>
      </c>
      <c r="I5" s="22" t="s">
        <v>111</v>
      </c>
      <c r="J5" s="22" t="s">
        <v>4</v>
      </c>
      <c r="K5" s="23" t="s">
        <v>69</v>
      </c>
      <c r="L5" s="23"/>
    </row>
    <row r="6" spans="1:12" ht="70" customHeight="1" x14ac:dyDescent="0.3">
      <c r="A6" s="21" t="s">
        <v>122</v>
      </c>
      <c r="B6" s="22" t="s">
        <v>123</v>
      </c>
      <c r="C6" s="23" t="s">
        <v>30</v>
      </c>
      <c r="D6" s="24">
        <v>190</v>
      </c>
      <c r="E6" s="25">
        <v>315</v>
      </c>
      <c r="F6" s="25">
        <f>Tabela1143142022[[#This Row],[Estimativa de valor unitário2]]*Tabela1143142022[[#This Row],[Quantidade estimada]]</f>
        <v>59850</v>
      </c>
      <c r="G6" s="22" t="s">
        <v>88</v>
      </c>
      <c r="H6" s="22" t="s">
        <v>78</v>
      </c>
      <c r="I6" s="22" t="s">
        <v>125</v>
      </c>
      <c r="J6" s="22" t="s">
        <v>4</v>
      </c>
      <c r="K6" s="23" t="s">
        <v>69</v>
      </c>
      <c r="L6" s="23" t="s">
        <v>159</v>
      </c>
    </row>
    <row r="7" spans="1:12" ht="70" customHeight="1" x14ac:dyDescent="0.3">
      <c r="A7" s="21" t="s">
        <v>122</v>
      </c>
      <c r="B7" s="22" t="s">
        <v>123</v>
      </c>
      <c r="C7" s="23" t="s">
        <v>30</v>
      </c>
      <c r="D7" s="24">
        <v>100</v>
      </c>
      <c r="E7" s="25">
        <v>190</v>
      </c>
      <c r="F7" s="25">
        <f>Tabela1143142022[[#This Row],[Estimativa de valor unitário2]]*Tabela1143142022[[#This Row],[Quantidade estimada]]</f>
        <v>19000</v>
      </c>
      <c r="G7" s="22" t="s">
        <v>88</v>
      </c>
      <c r="H7" s="22" t="s">
        <v>124</v>
      </c>
      <c r="I7" s="22" t="s">
        <v>125</v>
      </c>
      <c r="J7" s="22" t="s">
        <v>4</v>
      </c>
      <c r="K7" s="22" t="s">
        <v>69</v>
      </c>
      <c r="L7" s="23" t="s">
        <v>159</v>
      </c>
    </row>
    <row r="8" spans="1:12" ht="70" customHeight="1" x14ac:dyDescent="0.3">
      <c r="A8" s="21" t="s">
        <v>122</v>
      </c>
      <c r="B8" s="22" t="s">
        <v>126</v>
      </c>
      <c r="C8" s="23" t="s">
        <v>30</v>
      </c>
      <c r="D8" s="24">
        <v>32</v>
      </c>
      <c r="E8" s="25">
        <v>420</v>
      </c>
      <c r="F8" s="25">
        <f>Tabela1143142022[[#This Row],[Estimativa de valor unitário2]]*Tabela1143142022[[#This Row],[Quantidade estimada]]</f>
        <v>13440</v>
      </c>
      <c r="G8" s="22" t="s">
        <v>88</v>
      </c>
      <c r="H8" s="22" t="s">
        <v>78</v>
      </c>
      <c r="I8" s="22" t="s">
        <v>125</v>
      </c>
      <c r="J8" s="22" t="s">
        <v>4</v>
      </c>
      <c r="K8" s="22" t="s">
        <v>69</v>
      </c>
      <c r="L8" s="23" t="s">
        <v>159</v>
      </c>
    </row>
    <row r="9" spans="1:12" ht="70" customHeight="1" x14ac:dyDescent="0.3">
      <c r="A9" s="21" t="s">
        <v>27</v>
      </c>
      <c r="B9" s="26" t="s">
        <v>187</v>
      </c>
      <c r="C9" s="27" t="s">
        <v>30</v>
      </c>
      <c r="D9" s="28">
        <v>14</v>
      </c>
      <c r="E9" s="29" t="s">
        <v>188</v>
      </c>
      <c r="F9" s="15">
        <v>438300</v>
      </c>
      <c r="G9" s="22" t="s">
        <v>88</v>
      </c>
      <c r="H9" s="22" t="s">
        <v>79</v>
      </c>
      <c r="I9" s="22" t="s">
        <v>114</v>
      </c>
      <c r="J9" s="22" t="s">
        <v>4</v>
      </c>
      <c r="K9" s="22" t="s">
        <v>218</v>
      </c>
      <c r="L9" s="23" t="s">
        <v>189</v>
      </c>
    </row>
    <row r="10" spans="1:12" ht="70" customHeight="1" x14ac:dyDescent="0.3">
      <c r="A10" s="21" t="s">
        <v>27</v>
      </c>
      <c r="B10" s="22" t="s">
        <v>50</v>
      </c>
      <c r="C10" s="23" t="s">
        <v>32</v>
      </c>
      <c r="D10" s="24">
        <v>1</v>
      </c>
      <c r="E10" s="25">
        <v>400000</v>
      </c>
      <c r="F10" s="15">
        <f>Tabela1143142022[[#This Row],[Quantidade estimada]]*Tabela1143142022[[#This Row],[Estimativa de valor unitário2]]</f>
        <v>400000</v>
      </c>
      <c r="G10" s="22" t="s">
        <v>99</v>
      </c>
      <c r="H10" s="22" t="s">
        <v>36</v>
      </c>
      <c r="I10" s="22" t="s">
        <v>112</v>
      </c>
      <c r="J10" s="22" t="s">
        <v>4</v>
      </c>
      <c r="K10" s="22" t="s">
        <v>218</v>
      </c>
      <c r="L10" s="23"/>
    </row>
    <row r="11" spans="1:12" ht="70" customHeight="1" x14ac:dyDescent="0.3">
      <c r="A11" s="21" t="s">
        <v>27</v>
      </c>
      <c r="B11" s="22" t="s">
        <v>91</v>
      </c>
      <c r="C11" s="22" t="s">
        <v>32</v>
      </c>
      <c r="D11" s="24">
        <v>1</v>
      </c>
      <c r="E11" s="30">
        <v>200000</v>
      </c>
      <c r="F11" s="16">
        <f>Tabela1143142022[[#This Row],[Quantidade estimada]]*Tabela1143142022[[#This Row],[Estimativa de valor unitário2]]</f>
        <v>200000</v>
      </c>
      <c r="G11" s="22" t="s">
        <v>99</v>
      </c>
      <c r="H11" s="22" t="s">
        <v>80</v>
      </c>
      <c r="I11" s="22" t="s">
        <v>111</v>
      </c>
      <c r="J11" s="22" t="s">
        <v>4</v>
      </c>
      <c r="K11" s="22" t="s">
        <v>218</v>
      </c>
      <c r="L11" s="23" t="s">
        <v>243</v>
      </c>
    </row>
    <row r="12" spans="1:12" ht="70" customHeight="1" x14ac:dyDescent="0.3">
      <c r="A12" s="21" t="s">
        <v>27</v>
      </c>
      <c r="B12" s="22" t="s">
        <v>46</v>
      </c>
      <c r="C12" s="22" t="s">
        <v>32</v>
      </c>
      <c r="D12" s="24">
        <v>1</v>
      </c>
      <c r="E12" s="30">
        <v>170000</v>
      </c>
      <c r="F12" s="16">
        <f>Tabela1143142022[[#This Row],[Quantidade estimada]]*Tabela1143142022[[#This Row],[Estimativa de valor unitário2]]</f>
        <v>170000</v>
      </c>
      <c r="G12" s="22" t="s">
        <v>88</v>
      </c>
      <c r="H12" s="31" t="s">
        <v>78</v>
      </c>
      <c r="I12" s="22" t="s">
        <v>112</v>
      </c>
      <c r="J12" s="22" t="s">
        <v>4</v>
      </c>
      <c r="K12" s="22" t="s">
        <v>218</v>
      </c>
      <c r="L12" s="23"/>
    </row>
    <row r="13" spans="1:12" ht="70" customHeight="1" x14ac:dyDescent="0.3">
      <c r="A13" s="21" t="s">
        <v>27</v>
      </c>
      <c r="B13" s="22" t="s">
        <v>93</v>
      </c>
      <c r="C13" s="22" t="s">
        <v>32</v>
      </c>
      <c r="D13" s="24">
        <v>1</v>
      </c>
      <c r="E13" s="30">
        <v>150000</v>
      </c>
      <c r="F13" s="16">
        <f>Tabela1143142022[[#This Row],[Quantidade estimada]]*Tabela1143142022[[#This Row],[Estimativa de valor unitário2]]</f>
        <v>150000</v>
      </c>
      <c r="G13" s="22" t="s">
        <v>88</v>
      </c>
      <c r="H13" s="22" t="s">
        <v>79</v>
      </c>
      <c r="I13" s="22" t="s">
        <v>112</v>
      </c>
      <c r="J13" s="22" t="s">
        <v>4</v>
      </c>
      <c r="K13" s="22" t="s">
        <v>218</v>
      </c>
      <c r="L13" s="23"/>
    </row>
    <row r="14" spans="1:12" ht="31.95" x14ac:dyDescent="0.3">
      <c r="A14" s="21" t="s">
        <v>27</v>
      </c>
      <c r="B14" s="22" t="s">
        <v>92</v>
      </c>
      <c r="C14" s="22" t="s">
        <v>32</v>
      </c>
      <c r="D14" s="24">
        <v>1</v>
      </c>
      <c r="E14" s="30">
        <v>120000</v>
      </c>
      <c r="F14" s="16">
        <f>Tabela1143142022[[#This Row],[Quantidade estimada]]*Tabela1143142022[[#This Row],[Estimativa de valor unitário2]]</f>
        <v>120000</v>
      </c>
      <c r="G14" s="22" t="s">
        <v>88</v>
      </c>
      <c r="H14" s="32" t="s">
        <v>78</v>
      </c>
      <c r="I14" s="22" t="s">
        <v>111</v>
      </c>
      <c r="J14" s="22" t="s">
        <v>4</v>
      </c>
      <c r="K14" s="22" t="s">
        <v>218</v>
      </c>
      <c r="L14" s="23" t="s">
        <v>243</v>
      </c>
    </row>
    <row r="15" spans="1:12" ht="31.95" x14ac:dyDescent="0.3">
      <c r="A15" s="21" t="s">
        <v>27</v>
      </c>
      <c r="B15" s="22" t="s">
        <v>94</v>
      </c>
      <c r="C15" s="22" t="s">
        <v>32</v>
      </c>
      <c r="D15" s="24">
        <v>1</v>
      </c>
      <c r="E15" s="25">
        <v>60000</v>
      </c>
      <c r="F15" s="16">
        <f>Tabela1143142022[[#This Row],[Quantidade estimada]]*Tabela1143142022[[#This Row],[Estimativa de valor unitário2]]</f>
        <v>60000</v>
      </c>
      <c r="G15" s="22" t="s">
        <v>99</v>
      </c>
      <c r="H15" s="22" t="s">
        <v>80</v>
      </c>
      <c r="I15" s="22" t="s">
        <v>111</v>
      </c>
      <c r="J15" s="22" t="s">
        <v>4</v>
      </c>
      <c r="K15" s="22" t="s">
        <v>218</v>
      </c>
      <c r="L15" s="23" t="s">
        <v>243</v>
      </c>
    </row>
    <row r="16" spans="1:12" ht="31.95" x14ac:dyDescent="0.3">
      <c r="A16" s="33" t="s">
        <v>140</v>
      </c>
      <c r="B16" s="22" t="s">
        <v>253</v>
      </c>
      <c r="C16" s="22" t="s">
        <v>32</v>
      </c>
      <c r="D16" s="24">
        <v>1</v>
      </c>
      <c r="E16" s="30">
        <v>2326800</v>
      </c>
      <c r="F16" s="16">
        <f>Tabela1143142022[[#This Row],[Quantidade estimada]]*Tabela1143142022[[#This Row],[Estimativa de valor unitário2]]</f>
        <v>2326800</v>
      </c>
      <c r="G16" s="22" t="s">
        <v>88</v>
      </c>
      <c r="H16" s="34" t="s">
        <v>145</v>
      </c>
      <c r="I16" s="22" t="s">
        <v>114</v>
      </c>
      <c r="J16" s="22" t="s">
        <v>4</v>
      </c>
      <c r="K16" s="23" t="s">
        <v>69</v>
      </c>
      <c r="L16" s="23" t="s">
        <v>247</v>
      </c>
    </row>
    <row r="17" spans="1:12" ht="31.95" x14ac:dyDescent="0.3">
      <c r="A17" s="33" t="s">
        <v>140</v>
      </c>
      <c r="B17" s="22" t="s">
        <v>249</v>
      </c>
      <c r="C17" s="22" t="s">
        <v>30</v>
      </c>
      <c r="D17" s="24">
        <v>11</v>
      </c>
      <c r="E17" s="30">
        <v>186112.73</v>
      </c>
      <c r="F17" s="16">
        <f>Tabela1143142022[[#This Row],[Quantidade estimada]]*Tabela1143142022[[#This Row],[Estimativa de valor unitário2]]</f>
        <v>2047240.03</v>
      </c>
      <c r="G17" s="22" t="s">
        <v>88</v>
      </c>
      <c r="H17" s="34" t="s">
        <v>145</v>
      </c>
      <c r="I17" s="22" t="s">
        <v>114</v>
      </c>
      <c r="J17" s="22" t="s">
        <v>4</v>
      </c>
      <c r="K17" s="23" t="s">
        <v>69</v>
      </c>
      <c r="L17" s="23" t="s">
        <v>247</v>
      </c>
    </row>
    <row r="18" spans="1:12" ht="31.95" x14ac:dyDescent="0.3">
      <c r="A18" s="33" t="s">
        <v>140</v>
      </c>
      <c r="B18" s="22" t="s">
        <v>251</v>
      </c>
      <c r="C18" s="22" t="s">
        <v>30</v>
      </c>
      <c r="D18" s="24">
        <v>340</v>
      </c>
      <c r="E18" s="30">
        <v>1661.76</v>
      </c>
      <c r="F18" s="16">
        <f>Tabela1143142022[[#This Row],[Quantidade estimada]]*Tabela1143142022[[#This Row],[Estimativa de valor unitário2]]</f>
        <v>564998.40000000002</v>
      </c>
      <c r="G18" s="22" t="s">
        <v>88</v>
      </c>
      <c r="H18" s="34" t="s">
        <v>145</v>
      </c>
      <c r="I18" s="22" t="s">
        <v>111</v>
      </c>
      <c r="J18" s="22" t="s">
        <v>4</v>
      </c>
      <c r="K18" s="23" t="s">
        <v>69</v>
      </c>
      <c r="L18" s="23" t="s">
        <v>247</v>
      </c>
    </row>
    <row r="19" spans="1:12" ht="63.9" x14ac:dyDescent="0.3">
      <c r="A19" s="33" t="s">
        <v>140</v>
      </c>
      <c r="B19" s="22" t="s">
        <v>141</v>
      </c>
      <c r="C19" s="22" t="s">
        <v>33</v>
      </c>
      <c r="D19" s="24">
        <v>5</v>
      </c>
      <c r="E19" s="30">
        <v>96000</v>
      </c>
      <c r="F19" s="16">
        <f>Tabela1143142022[[#This Row],[Quantidade estimada]]*Tabela1143142022[[#This Row],[Estimativa de valor unitário2]]</f>
        <v>480000</v>
      </c>
      <c r="G19" s="22" t="s">
        <v>88</v>
      </c>
      <c r="H19" s="34" t="s">
        <v>128</v>
      </c>
      <c r="I19" s="22" t="s">
        <v>111</v>
      </c>
      <c r="J19" s="22" t="s">
        <v>4</v>
      </c>
      <c r="K19" s="23" t="s">
        <v>69</v>
      </c>
      <c r="L19" s="23" t="s">
        <v>248</v>
      </c>
    </row>
    <row r="20" spans="1:12" ht="31.95" x14ac:dyDescent="0.3">
      <c r="A20" s="33" t="s">
        <v>140</v>
      </c>
      <c r="B20" s="22" t="s">
        <v>250</v>
      </c>
      <c r="C20" s="22" t="s">
        <v>30</v>
      </c>
      <c r="D20" s="24">
        <v>340</v>
      </c>
      <c r="E20" s="30">
        <v>561.76</v>
      </c>
      <c r="F20" s="16">
        <f>Tabela1143142022[[#This Row],[Quantidade estimada]]*Tabela1143142022[[#This Row],[Estimativa de valor unitário2]]</f>
        <v>190998.39999999999</v>
      </c>
      <c r="G20" s="22" t="s">
        <v>88</v>
      </c>
      <c r="H20" s="34" t="s">
        <v>145</v>
      </c>
      <c r="I20" s="22" t="s">
        <v>146</v>
      </c>
      <c r="J20" s="22" t="s">
        <v>4</v>
      </c>
      <c r="K20" s="23" t="s">
        <v>69</v>
      </c>
      <c r="L20" s="23" t="s">
        <v>247</v>
      </c>
    </row>
    <row r="21" spans="1:12" ht="45.7" customHeight="1" x14ac:dyDescent="0.3">
      <c r="A21" s="33" t="s">
        <v>140</v>
      </c>
      <c r="B21" s="22" t="s">
        <v>246</v>
      </c>
      <c r="C21" s="22" t="s">
        <v>30</v>
      </c>
      <c r="D21" s="24">
        <v>1</v>
      </c>
      <c r="E21" s="30">
        <v>35500</v>
      </c>
      <c r="F21" s="16">
        <f>Tabela1143142022[[#This Row],[Quantidade estimada]]*Tabela1143142022[[#This Row],[Estimativa de valor unitário2]]</f>
        <v>35500</v>
      </c>
      <c r="G21" s="22" t="s">
        <v>88</v>
      </c>
      <c r="H21" s="34" t="s">
        <v>145</v>
      </c>
      <c r="I21" s="22" t="s">
        <v>114</v>
      </c>
      <c r="J21" s="22" t="s">
        <v>4</v>
      </c>
      <c r="K21" s="23" t="s">
        <v>69</v>
      </c>
      <c r="L21" s="23" t="s">
        <v>247</v>
      </c>
    </row>
    <row r="22" spans="1:12" ht="31.95" x14ac:dyDescent="0.3">
      <c r="A22" s="33" t="s">
        <v>140</v>
      </c>
      <c r="B22" s="22" t="s">
        <v>252</v>
      </c>
      <c r="C22" s="22" t="s">
        <v>30</v>
      </c>
      <c r="D22" s="24">
        <v>6</v>
      </c>
      <c r="E22" s="30">
        <v>1666.66</v>
      </c>
      <c r="F22" s="16">
        <v>10000</v>
      </c>
      <c r="G22" s="22" t="s">
        <v>88</v>
      </c>
      <c r="H22" s="34" t="s">
        <v>145</v>
      </c>
      <c r="I22" s="22" t="s">
        <v>117</v>
      </c>
      <c r="J22" s="22" t="s">
        <v>4</v>
      </c>
      <c r="K22" s="23" t="s">
        <v>69</v>
      </c>
      <c r="L22" s="23" t="s">
        <v>247</v>
      </c>
    </row>
    <row r="23" spans="1:12" ht="63.9" x14ac:dyDescent="0.3">
      <c r="A23" s="33" t="s">
        <v>140</v>
      </c>
      <c r="B23" s="22" t="s">
        <v>142</v>
      </c>
      <c r="C23" s="22" t="s">
        <v>30</v>
      </c>
      <c r="D23" s="24">
        <v>1300</v>
      </c>
      <c r="E23" s="30">
        <v>5</v>
      </c>
      <c r="F23" s="16">
        <f>Tabela1143142022[[#This Row],[Quantidade estimada]]*Tabela1143142022[[#This Row],[Estimativa de valor unitário2]]</f>
        <v>6500</v>
      </c>
      <c r="G23" s="22" t="s">
        <v>88</v>
      </c>
      <c r="H23" s="35" t="s">
        <v>130</v>
      </c>
      <c r="I23" s="22" t="s">
        <v>112</v>
      </c>
      <c r="J23" s="22" t="s">
        <v>4</v>
      </c>
      <c r="K23" s="23" t="s">
        <v>69</v>
      </c>
      <c r="L23" s="23" t="s">
        <v>248</v>
      </c>
    </row>
    <row r="24" spans="1:12" ht="53.25" x14ac:dyDescent="0.3">
      <c r="A24" s="33" t="s">
        <v>140</v>
      </c>
      <c r="B24" s="22" t="s">
        <v>143</v>
      </c>
      <c r="C24" s="22" t="s">
        <v>30</v>
      </c>
      <c r="D24" s="24">
        <v>500</v>
      </c>
      <c r="E24" s="30">
        <v>10</v>
      </c>
      <c r="F24" s="16">
        <f>Tabela1143142022[[#This Row],[Quantidade estimada]]*Tabela1143142022[[#This Row],[Estimativa de valor unitário2]]</f>
        <v>5000</v>
      </c>
      <c r="G24" s="22" t="s">
        <v>88</v>
      </c>
      <c r="H24" s="22" t="s">
        <v>144</v>
      </c>
      <c r="I24" s="22" t="s">
        <v>112</v>
      </c>
      <c r="J24" s="22" t="s">
        <v>4</v>
      </c>
      <c r="K24" s="23" t="s">
        <v>69</v>
      </c>
      <c r="L24" s="23" t="s">
        <v>174</v>
      </c>
    </row>
    <row r="25" spans="1:12" ht="31.95" x14ac:dyDescent="0.3">
      <c r="A25" s="21" t="s">
        <v>155</v>
      </c>
      <c r="B25" s="22" t="s">
        <v>175</v>
      </c>
      <c r="C25" s="22" t="s">
        <v>30</v>
      </c>
      <c r="D25" s="24">
        <v>300</v>
      </c>
      <c r="E25" s="30">
        <v>33.33</v>
      </c>
      <c r="F25" s="30">
        <v>10000</v>
      </c>
      <c r="G25" s="22" t="s">
        <v>88</v>
      </c>
      <c r="H25" s="22" t="s">
        <v>128</v>
      </c>
      <c r="I25" s="22" t="s">
        <v>112</v>
      </c>
      <c r="J25" s="22" t="s">
        <v>4</v>
      </c>
      <c r="K25" s="22" t="s">
        <v>218</v>
      </c>
      <c r="L25" s="23" t="s">
        <v>157</v>
      </c>
    </row>
    <row r="26" spans="1:12" ht="45.25" customHeight="1" x14ac:dyDescent="0.3">
      <c r="A26" s="21" t="s">
        <v>17</v>
      </c>
      <c r="B26" s="36" t="s">
        <v>49</v>
      </c>
      <c r="C26" s="26" t="s">
        <v>30</v>
      </c>
      <c r="D26" s="28">
        <v>9200</v>
      </c>
      <c r="E26" s="37">
        <v>43.84</v>
      </c>
      <c r="F26" s="16">
        <f>Tabela1143142022[[#This Row],[Quantidade estimada]]*Tabela1143142022[[#This Row],[Estimativa de valor unitário2]]</f>
        <v>403328.00000000006</v>
      </c>
      <c r="G26" s="22" t="s">
        <v>99</v>
      </c>
      <c r="H26" s="38" t="s">
        <v>77</v>
      </c>
      <c r="I26" s="22" t="s">
        <v>112</v>
      </c>
      <c r="J26" s="22" t="s">
        <v>4</v>
      </c>
      <c r="K26" s="22" t="s">
        <v>218</v>
      </c>
      <c r="L26" s="23"/>
    </row>
    <row r="27" spans="1:12" ht="70" customHeight="1" x14ac:dyDescent="0.3">
      <c r="A27" s="21" t="s">
        <v>26</v>
      </c>
      <c r="B27" s="26" t="s">
        <v>86</v>
      </c>
      <c r="C27" s="26" t="s">
        <v>87</v>
      </c>
      <c r="D27" s="28">
        <v>1690</v>
      </c>
      <c r="E27" s="37">
        <v>11.834319526627219</v>
      </c>
      <c r="F27" s="16">
        <f>Tabela1143142022[[#This Row],[Quantidade estimada]]*Tabela1143142022[[#This Row],[Estimativa de valor unitário2]]</f>
        <v>20000</v>
      </c>
      <c r="G27" s="22" t="s">
        <v>99</v>
      </c>
      <c r="H27" s="22" t="s">
        <v>36</v>
      </c>
      <c r="I27" s="22" t="s">
        <v>111</v>
      </c>
      <c r="J27" s="22" t="s">
        <v>4</v>
      </c>
      <c r="K27" s="22" t="s">
        <v>218</v>
      </c>
      <c r="L27" s="23"/>
    </row>
    <row r="28" spans="1:12" ht="31.95" x14ac:dyDescent="0.3">
      <c r="A28" s="21" t="s">
        <v>262</v>
      </c>
      <c r="B28" s="22" t="s">
        <v>263</v>
      </c>
      <c r="C28" s="23" t="s">
        <v>265</v>
      </c>
      <c r="D28" s="24">
        <v>4</v>
      </c>
      <c r="E28" s="15">
        <v>16698</v>
      </c>
      <c r="F28" s="15">
        <f>Tabela1143142022[[#This Row],[Quantidade estimada]]*Tabela1143142022[[#This Row],[Estimativa de valor unitário2]]</f>
        <v>66792</v>
      </c>
      <c r="G28" s="22" t="s">
        <v>88</v>
      </c>
      <c r="H28" s="31" t="s">
        <v>36</v>
      </c>
      <c r="I28" s="22" t="s">
        <v>111</v>
      </c>
      <c r="J28" s="22" t="s">
        <v>4</v>
      </c>
      <c r="K28" s="22" t="s">
        <v>69</v>
      </c>
      <c r="L28" s="23" t="s">
        <v>264</v>
      </c>
    </row>
    <row r="29" spans="1:12" ht="31.95" x14ac:dyDescent="0.3">
      <c r="A29" s="21" t="s">
        <v>14</v>
      </c>
      <c r="B29" s="24" t="s">
        <v>95</v>
      </c>
      <c r="C29" s="22" t="s">
        <v>33</v>
      </c>
      <c r="D29" s="24">
        <v>12</v>
      </c>
      <c r="E29" s="30">
        <v>2828883.32</v>
      </c>
      <c r="F29" s="16">
        <v>33946599.880000003</v>
      </c>
      <c r="G29" s="22" t="s">
        <v>89</v>
      </c>
      <c r="H29" s="22" t="s">
        <v>80</v>
      </c>
      <c r="I29" s="22" t="s">
        <v>111</v>
      </c>
      <c r="J29" s="22" t="s">
        <v>4</v>
      </c>
      <c r="K29" s="22" t="s">
        <v>218</v>
      </c>
      <c r="L29" s="23" t="s">
        <v>268</v>
      </c>
    </row>
    <row r="30" spans="1:12" ht="53.25" x14ac:dyDescent="0.3">
      <c r="A30" s="21" t="s">
        <v>14</v>
      </c>
      <c r="B30" s="22" t="s">
        <v>212</v>
      </c>
      <c r="C30" s="22" t="s">
        <v>30</v>
      </c>
      <c r="D30" s="24">
        <v>28</v>
      </c>
      <c r="E30" s="30">
        <v>183657.24</v>
      </c>
      <c r="F30" s="16">
        <f>Tabela1143142022[[#This Row],[Estimativa de valor unitário2]]*Tabela1143142022[[#This Row],[Quantidade estimada]]</f>
        <v>5142402.72</v>
      </c>
      <c r="G30" s="22" t="s">
        <v>88</v>
      </c>
      <c r="H30" s="22" t="s">
        <v>36</v>
      </c>
      <c r="I30" s="22" t="s">
        <v>114</v>
      </c>
      <c r="J30" s="22" t="s">
        <v>4</v>
      </c>
      <c r="K30" s="22" t="s">
        <v>69</v>
      </c>
      <c r="L30" s="23" t="s">
        <v>213</v>
      </c>
    </row>
    <row r="31" spans="1:12" ht="70" customHeight="1" x14ac:dyDescent="0.3">
      <c r="A31" s="21" t="s">
        <v>154</v>
      </c>
      <c r="B31" s="22" t="s">
        <v>160</v>
      </c>
      <c r="C31" s="22" t="s">
        <v>30</v>
      </c>
      <c r="D31" s="24">
        <v>21445</v>
      </c>
      <c r="E31" s="30">
        <v>4.5</v>
      </c>
      <c r="F31" s="30">
        <v>96500</v>
      </c>
      <c r="G31" s="22" t="s">
        <v>88</v>
      </c>
      <c r="H31" s="22" t="s">
        <v>36</v>
      </c>
      <c r="I31" s="22" t="s">
        <v>112</v>
      </c>
      <c r="J31" s="22" t="s">
        <v>4</v>
      </c>
      <c r="K31" s="22" t="s">
        <v>218</v>
      </c>
      <c r="L31" s="23" t="s">
        <v>269</v>
      </c>
    </row>
    <row r="32" spans="1:12" ht="70" customHeight="1" x14ac:dyDescent="0.3">
      <c r="A32" s="21" t="s">
        <v>15</v>
      </c>
      <c r="B32" s="22" t="s">
        <v>97</v>
      </c>
      <c r="C32" s="23" t="s">
        <v>33</v>
      </c>
      <c r="D32" s="24">
        <v>6</v>
      </c>
      <c r="E32" s="25">
        <v>324166.65999999997</v>
      </c>
      <c r="F32" s="15">
        <f>Tabela1143142022[[#This Row],[Quantidade estimada]]*Tabela1143142022[[#This Row],[Estimativa de valor unitário2]]</f>
        <v>1944999.96</v>
      </c>
      <c r="G32" s="22" t="s">
        <v>99</v>
      </c>
      <c r="H32" s="22" t="s">
        <v>79</v>
      </c>
      <c r="I32" s="22" t="s">
        <v>111</v>
      </c>
      <c r="J32" s="22" t="s">
        <v>4</v>
      </c>
      <c r="K32" s="22" t="s">
        <v>218</v>
      </c>
      <c r="L32" s="23"/>
    </row>
    <row r="33" spans="1:12" ht="70" customHeight="1" x14ac:dyDescent="0.3">
      <c r="A33" s="21" t="s">
        <v>15</v>
      </c>
      <c r="B33" s="22" t="s">
        <v>161</v>
      </c>
      <c r="C33" s="23" t="s">
        <v>33</v>
      </c>
      <c r="D33" s="24">
        <v>7</v>
      </c>
      <c r="E33" s="25">
        <v>35000</v>
      </c>
      <c r="F33" s="15">
        <f>Tabela1143142022[[#This Row],[Estimativa de valor unitário2]]*Tabela1143142022[[#This Row],[Quantidade estimada]]</f>
        <v>245000</v>
      </c>
      <c r="G33" s="22" t="s">
        <v>88</v>
      </c>
      <c r="H33" s="22" t="s">
        <v>128</v>
      </c>
      <c r="I33" s="22" t="s">
        <v>111</v>
      </c>
      <c r="J33" s="22" t="s">
        <v>4</v>
      </c>
      <c r="K33" s="22" t="s">
        <v>218</v>
      </c>
      <c r="L33" s="23" t="s">
        <v>158</v>
      </c>
    </row>
    <row r="34" spans="1:12" ht="70" customHeight="1" x14ac:dyDescent="0.3">
      <c r="A34" s="21" t="s">
        <v>15</v>
      </c>
      <c r="B34" s="22" t="s">
        <v>96</v>
      </c>
      <c r="C34" s="22" t="s">
        <v>30</v>
      </c>
      <c r="D34" s="24">
        <v>60</v>
      </c>
      <c r="E34" s="30">
        <v>2016.6666666666667</v>
      </c>
      <c r="F34" s="16">
        <f>Tabela1143142022[[#This Row],[Quantidade estimada]]*Tabela1143142022[[#This Row],[Estimativa de valor unitário2]]</f>
        <v>121000</v>
      </c>
      <c r="G34" s="22" t="s">
        <v>89</v>
      </c>
      <c r="H34" s="22" t="s">
        <v>31</v>
      </c>
      <c r="I34" s="22" t="s">
        <v>117</v>
      </c>
      <c r="J34" s="22" t="s">
        <v>4</v>
      </c>
      <c r="K34" s="22" t="s">
        <v>218</v>
      </c>
      <c r="L34" s="23"/>
    </row>
    <row r="35" spans="1:12" ht="70" customHeight="1" x14ac:dyDescent="0.3">
      <c r="A35" s="21" t="s">
        <v>15</v>
      </c>
      <c r="B35" s="35" t="s">
        <v>190</v>
      </c>
      <c r="C35" s="22" t="s">
        <v>32</v>
      </c>
      <c r="D35" s="39">
        <v>1</v>
      </c>
      <c r="E35" s="40">
        <v>30000</v>
      </c>
      <c r="F35" s="16">
        <f>Tabela1143142022[[#This Row],[Estimativa de valor unitário2]]*Tabela1143142022[[#This Row],[Quantidade estimada]]</f>
        <v>30000</v>
      </c>
      <c r="G35" s="22" t="s">
        <v>88</v>
      </c>
      <c r="H35" s="22" t="s">
        <v>128</v>
      </c>
      <c r="I35" s="22" t="s">
        <v>114</v>
      </c>
      <c r="J35" s="22" t="s">
        <v>4</v>
      </c>
      <c r="K35" s="22" t="s">
        <v>218</v>
      </c>
      <c r="L35" s="23" t="s">
        <v>244</v>
      </c>
    </row>
    <row r="36" spans="1:12" ht="70" customHeight="1" x14ac:dyDescent="0.3">
      <c r="A36" s="21" t="s">
        <v>15</v>
      </c>
      <c r="B36" s="22" t="s">
        <v>191</v>
      </c>
      <c r="C36" s="23" t="s">
        <v>32</v>
      </c>
      <c r="D36" s="24">
        <v>1</v>
      </c>
      <c r="E36" s="25">
        <v>1000</v>
      </c>
      <c r="F36" s="15">
        <f>Tabela1143142022[[#This Row],[Estimativa de valor unitário2]]*Tabela1143142022[[#This Row],[Quantidade estimada]]</f>
        <v>1000</v>
      </c>
      <c r="G36" s="22" t="s">
        <v>88</v>
      </c>
      <c r="H36" s="22" t="s">
        <v>192</v>
      </c>
      <c r="I36" s="22" t="s">
        <v>116</v>
      </c>
      <c r="J36" s="22" t="s">
        <v>4</v>
      </c>
      <c r="K36" s="22" t="s">
        <v>218</v>
      </c>
      <c r="L36" s="23" t="s">
        <v>227</v>
      </c>
    </row>
    <row r="37" spans="1:12" ht="70" customHeight="1" x14ac:dyDescent="0.3">
      <c r="A37" s="21" t="s">
        <v>206</v>
      </c>
      <c r="B37" s="22" t="s">
        <v>207</v>
      </c>
      <c r="C37" s="22" t="s">
        <v>30</v>
      </c>
      <c r="D37" s="24">
        <v>2</v>
      </c>
      <c r="E37" s="30">
        <v>9300</v>
      </c>
      <c r="F37" s="16">
        <v>18600</v>
      </c>
      <c r="G37" s="22" t="s">
        <v>88</v>
      </c>
      <c r="H37" s="22" t="s">
        <v>80</v>
      </c>
      <c r="I37" s="22" t="s">
        <v>111</v>
      </c>
      <c r="J37" s="22" t="s">
        <v>4</v>
      </c>
      <c r="K37" s="23" t="s">
        <v>69</v>
      </c>
      <c r="L37" s="23" t="s">
        <v>208</v>
      </c>
    </row>
    <row r="38" spans="1:12" ht="70" customHeight="1" x14ac:dyDescent="0.3">
      <c r="A38" s="21" t="s">
        <v>228</v>
      </c>
      <c r="B38" s="41" t="s">
        <v>229</v>
      </c>
      <c r="C38" s="22" t="s">
        <v>30</v>
      </c>
      <c r="D38" s="42">
        <v>1</v>
      </c>
      <c r="E38" s="43">
        <v>3650000</v>
      </c>
      <c r="F38" s="16">
        <v>3650000</v>
      </c>
      <c r="G38" s="22" t="s">
        <v>88</v>
      </c>
      <c r="H38" s="22" t="s">
        <v>192</v>
      </c>
      <c r="I38" s="22" t="s">
        <v>114</v>
      </c>
      <c r="J38" s="22" t="s">
        <v>4</v>
      </c>
      <c r="K38" s="23" t="s">
        <v>218</v>
      </c>
      <c r="L38" s="23" t="s">
        <v>230</v>
      </c>
    </row>
    <row r="39" spans="1:12" ht="70" customHeight="1" x14ac:dyDescent="0.3">
      <c r="A39" s="21" t="s">
        <v>13</v>
      </c>
      <c r="B39" s="22" t="s">
        <v>98</v>
      </c>
      <c r="C39" s="22" t="s">
        <v>33</v>
      </c>
      <c r="D39" s="24">
        <v>12</v>
      </c>
      <c r="E39" s="30">
        <v>513217.17</v>
      </c>
      <c r="F39" s="16">
        <f>Tabela1143142022[[#This Row],[Quantidade estimada]]*Tabela1143142022[[#This Row],[Estimativa de valor unitário2]]</f>
        <v>6158606.04</v>
      </c>
      <c r="G39" s="22" t="s">
        <v>89</v>
      </c>
      <c r="H39" s="22" t="s">
        <v>31</v>
      </c>
      <c r="I39" s="22" t="s">
        <v>111</v>
      </c>
      <c r="J39" s="22" t="s">
        <v>4</v>
      </c>
      <c r="K39" s="23" t="s">
        <v>69</v>
      </c>
      <c r="L39" s="23"/>
    </row>
    <row r="40" spans="1:12" ht="70" customHeight="1" x14ac:dyDescent="0.3">
      <c r="A40" s="21" t="s">
        <v>13</v>
      </c>
      <c r="B40" s="22" t="s">
        <v>61</v>
      </c>
      <c r="C40" s="22" t="s">
        <v>33</v>
      </c>
      <c r="D40" s="24">
        <v>12</v>
      </c>
      <c r="E40" s="30">
        <v>136377.43</v>
      </c>
      <c r="F40" s="16">
        <f>Tabela1143142022[[#This Row],[Quantidade estimada]]*Tabela1143142022[[#This Row],[Estimativa de valor unitário2]]</f>
        <v>1636529.16</v>
      </c>
      <c r="G40" s="22" t="s">
        <v>89</v>
      </c>
      <c r="H40" s="22" t="s">
        <v>31</v>
      </c>
      <c r="I40" s="22" t="s">
        <v>111</v>
      </c>
      <c r="J40" s="22" t="s">
        <v>4</v>
      </c>
      <c r="K40" s="23" t="s">
        <v>69</v>
      </c>
      <c r="L40" s="23"/>
    </row>
    <row r="41" spans="1:12" ht="70" customHeight="1" x14ac:dyDescent="0.3">
      <c r="A41" s="21" t="s">
        <v>13</v>
      </c>
      <c r="B41" s="22" t="s">
        <v>222</v>
      </c>
      <c r="C41" s="22" t="s">
        <v>33</v>
      </c>
      <c r="D41" s="24">
        <v>12</v>
      </c>
      <c r="E41" s="30">
        <v>57354.74</v>
      </c>
      <c r="F41" s="16">
        <f>Tabela1143142022[[#This Row],[Quantidade estimada]]*Tabela1143142022[[#This Row],[Estimativa de valor unitário2]]</f>
        <v>688256.88</v>
      </c>
      <c r="G41" s="22" t="s">
        <v>99</v>
      </c>
      <c r="H41" s="31" t="s">
        <v>76</v>
      </c>
      <c r="I41" s="22" t="s">
        <v>111</v>
      </c>
      <c r="J41" s="22" t="s">
        <v>4</v>
      </c>
      <c r="K41" s="23" t="s">
        <v>69</v>
      </c>
      <c r="L41" s="23"/>
    </row>
    <row r="42" spans="1:12" ht="70" customHeight="1" x14ac:dyDescent="0.3">
      <c r="A42" s="21" t="s">
        <v>13</v>
      </c>
      <c r="B42" s="44" t="s">
        <v>260</v>
      </c>
      <c r="C42" s="22" t="s">
        <v>33</v>
      </c>
      <c r="D42" s="24">
        <v>3</v>
      </c>
      <c r="E42" s="30">
        <v>61640.160000000003</v>
      </c>
      <c r="F42" s="16">
        <f>Tabela1143142022[[#This Row],[Estimativa de valor unitário2]]*Tabela1143142022[[#This Row],[Quantidade estimada]]</f>
        <v>184920.48</v>
      </c>
      <c r="G42" s="22" t="s">
        <v>88</v>
      </c>
      <c r="H42" s="31" t="s">
        <v>192</v>
      </c>
      <c r="I42" s="22" t="s">
        <v>111</v>
      </c>
      <c r="J42" s="22" t="s">
        <v>4</v>
      </c>
      <c r="K42" s="23" t="s">
        <v>69</v>
      </c>
      <c r="L42" s="23" t="s">
        <v>261</v>
      </c>
    </row>
    <row r="43" spans="1:12" ht="70" customHeight="1" x14ac:dyDescent="0.3">
      <c r="A43" s="21" t="s">
        <v>13</v>
      </c>
      <c r="B43" s="22" t="s">
        <v>223</v>
      </c>
      <c r="C43" s="22" t="s">
        <v>33</v>
      </c>
      <c r="D43" s="24">
        <v>4</v>
      </c>
      <c r="E43" s="30">
        <v>43000</v>
      </c>
      <c r="F43" s="16">
        <f>Tabela1143142022[[#This Row],[Quantidade estimada]]*Tabela1143142022[[#This Row],[Estimativa de valor unitário2]]</f>
        <v>172000</v>
      </c>
      <c r="G43" s="22" t="s">
        <v>88</v>
      </c>
      <c r="H43" s="22" t="s">
        <v>130</v>
      </c>
      <c r="I43" s="22" t="s">
        <v>111</v>
      </c>
      <c r="J43" s="22" t="s">
        <v>4</v>
      </c>
      <c r="K43" s="23" t="s">
        <v>69</v>
      </c>
      <c r="L43" s="23" t="s">
        <v>224</v>
      </c>
    </row>
    <row r="44" spans="1:12" ht="31.95" x14ac:dyDescent="0.3">
      <c r="A44" s="21" t="s">
        <v>13</v>
      </c>
      <c r="B44" s="22" t="s">
        <v>38</v>
      </c>
      <c r="C44" s="22" t="s">
        <v>33</v>
      </c>
      <c r="D44" s="24">
        <v>12</v>
      </c>
      <c r="E44" s="30">
        <v>8605.1999999999989</v>
      </c>
      <c r="F44" s="16">
        <f>Tabela1143142022[[#This Row],[Quantidade estimada]]*Tabela1143142022[[#This Row],[Estimativa de valor unitário2]]</f>
        <v>103262.39999999999</v>
      </c>
      <c r="G44" s="22" t="s">
        <v>99</v>
      </c>
      <c r="H44" s="31" t="s">
        <v>76</v>
      </c>
      <c r="I44" s="22" t="s">
        <v>111</v>
      </c>
      <c r="J44" s="22" t="s">
        <v>4</v>
      </c>
      <c r="K44" s="23" t="s">
        <v>69</v>
      </c>
      <c r="L44" s="23"/>
    </row>
    <row r="45" spans="1:12" ht="70" customHeight="1" x14ac:dyDescent="0.3">
      <c r="A45" s="21" t="s">
        <v>13</v>
      </c>
      <c r="B45" s="22" t="s">
        <v>39</v>
      </c>
      <c r="C45" s="23" t="s">
        <v>33</v>
      </c>
      <c r="D45" s="24">
        <v>12</v>
      </c>
      <c r="E45" s="25">
        <v>5040</v>
      </c>
      <c r="F45" s="15">
        <f>Tabela1143142022[[#This Row],[Quantidade estimada]]*Tabela1143142022[[#This Row],[Estimativa de valor unitário2]]</f>
        <v>60480</v>
      </c>
      <c r="G45" s="22" t="s">
        <v>99</v>
      </c>
      <c r="H45" s="31" t="s">
        <v>76</v>
      </c>
      <c r="I45" s="22" t="s">
        <v>111</v>
      </c>
      <c r="J45" s="22" t="s">
        <v>4</v>
      </c>
      <c r="K45" s="22" t="s">
        <v>69</v>
      </c>
      <c r="L45" s="23"/>
    </row>
    <row r="46" spans="1:12" ht="70" customHeight="1" x14ac:dyDescent="0.3">
      <c r="A46" s="21" t="s">
        <v>13</v>
      </c>
      <c r="B46" s="44" t="s">
        <v>258</v>
      </c>
      <c r="C46" s="22" t="s">
        <v>33</v>
      </c>
      <c r="D46" s="24">
        <v>2</v>
      </c>
      <c r="E46" s="30">
        <v>20000</v>
      </c>
      <c r="F46" s="16">
        <f>Tabela1143142022[[#This Row],[Estimativa de valor unitário2]]*Tabela1143142022[[#This Row],[Quantidade estimada]]</f>
        <v>40000</v>
      </c>
      <c r="G46" s="22" t="s">
        <v>88</v>
      </c>
      <c r="H46" s="31" t="s">
        <v>36</v>
      </c>
      <c r="I46" s="22" t="s">
        <v>111</v>
      </c>
      <c r="J46" s="22" t="s">
        <v>4</v>
      </c>
      <c r="K46" s="23" t="s">
        <v>69</v>
      </c>
      <c r="L46" s="23" t="s">
        <v>259</v>
      </c>
    </row>
    <row r="47" spans="1:12" ht="70" customHeight="1" x14ac:dyDescent="0.3">
      <c r="A47" s="21" t="s">
        <v>13</v>
      </c>
      <c r="B47" s="22" t="s">
        <v>52</v>
      </c>
      <c r="C47" s="22" t="s">
        <v>33</v>
      </c>
      <c r="D47" s="24">
        <v>12</v>
      </c>
      <c r="E47" s="30">
        <v>2182.3199999999997</v>
      </c>
      <c r="F47" s="16">
        <f>Tabela1143142022[[#This Row],[Quantidade estimada]]*Tabela1143142022[[#This Row],[Estimativa de valor unitário2]]</f>
        <v>26187.839999999997</v>
      </c>
      <c r="G47" s="22" t="s">
        <v>99</v>
      </c>
      <c r="H47" s="32" t="s">
        <v>76</v>
      </c>
      <c r="I47" s="22" t="s">
        <v>111</v>
      </c>
      <c r="J47" s="22" t="s">
        <v>4</v>
      </c>
      <c r="K47" s="23" t="s">
        <v>69</v>
      </c>
      <c r="L47" s="23"/>
    </row>
    <row r="48" spans="1:12" ht="70" customHeight="1" x14ac:dyDescent="0.3">
      <c r="A48" s="21" t="s">
        <v>13</v>
      </c>
      <c r="B48" s="22" t="s">
        <v>220</v>
      </c>
      <c r="C48" s="22" t="s">
        <v>30</v>
      </c>
      <c r="D48" s="24">
        <v>1</v>
      </c>
      <c r="E48" s="30">
        <v>7283</v>
      </c>
      <c r="F48" s="16">
        <f>Tabela1143142022[[#This Row],[Quantidade estimada]]*Tabela1143142022[[#This Row],[Estimativa de valor unitário2]]</f>
        <v>7283</v>
      </c>
      <c r="G48" s="22" t="s">
        <v>88</v>
      </c>
      <c r="H48" s="45" t="s">
        <v>80</v>
      </c>
      <c r="I48" s="22" t="s">
        <v>114</v>
      </c>
      <c r="J48" s="23" t="s">
        <v>4</v>
      </c>
      <c r="K48" s="23" t="s">
        <v>218</v>
      </c>
      <c r="L48" s="23" t="s">
        <v>221</v>
      </c>
    </row>
    <row r="49" spans="1:12" ht="70" customHeight="1" x14ac:dyDescent="0.3">
      <c r="A49" s="21" t="s">
        <v>13</v>
      </c>
      <c r="B49" s="22" t="s">
        <v>58</v>
      </c>
      <c r="C49" s="22" t="s">
        <v>32</v>
      </c>
      <c r="D49" s="24">
        <v>1</v>
      </c>
      <c r="E49" s="30">
        <v>2000</v>
      </c>
      <c r="F49" s="16">
        <f>Tabela1143142022[[#This Row],[Quantidade estimada]]*Tabela1143142022[[#This Row],[Estimativa de valor unitário2]]</f>
        <v>2000</v>
      </c>
      <c r="G49" s="22" t="s">
        <v>99</v>
      </c>
      <c r="H49" s="45" t="s">
        <v>36</v>
      </c>
      <c r="I49" s="22" t="s">
        <v>111</v>
      </c>
      <c r="J49" s="23" t="s">
        <v>4</v>
      </c>
      <c r="K49" s="23" t="s">
        <v>69</v>
      </c>
      <c r="L49" s="23"/>
    </row>
    <row r="50" spans="1:12" ht="70" customHeight="1" x14ac:dyDescent="0.3">
      <c r="A50" s="21" t="s">
        <v>12</v>
      </c>
      <c r="B50" s="22" t="s">
        <v>10</v>
      </c>
      <c r="C50" s="22" t="s">
        <v>32</v>
      </c>
      <c r="D50" s="24">
        <v>1</v>
      </c>
      <c r="E50" s="30">
        <v>2552591.52</v>
      </c>
      <c r="F50" s="16">
        <f>Tabela1143142022[[#This Row],[Quantidade estimada]]*Tabela1143142022[[#This Row],[Estimativa de valor unitário2]]</f>
        <v>2552591.52</v>
      </c>
      <c r="G50" s="22" t="s">
        <v>88</v>
      </c>
      <c r="H50" s="45" t="s">
        <v>76</v>
      </c>
      <c r="I50" s="22" t="s">
        <v>113</v>
      </c>
      <c r="J50" s="23" t="s">
        <v>29</v>
      </c>
      <c r="K50" s="23" t="s">
        <v>90</v>
      </c>
      <c r="L50" s="23" t="s">
        <v>147</v>
      </c>
    </row>
    <row r="51" spans="1:12" ht="70" customHeight="1" x14ac:dyDescent="0.3">
      <c r="A51" s="21" t="s">
        <v>12</v>
      </c>
      <c r="B51" s="22" t="s">
        <v>43</v>
      </c>
      <c r="C51" s="22" t="s">
        <v>33</v>
      </c>
      <c r="D51" s="24">
        <v>12</v>
      </c>
      <c r="E51" s="30">
        <v>167583.95000000001</v>
      </c>
      <c r="F51" s="16">
        <v>2011007.35</v>
      </c>
      <c r="G51" s="22" t="s">
        <v>88</v>
      </c>
      <c r="H51" s="46" t="s">
        <v>79</v>
      </c>
      <c r="I51" s="22" t="s">
        <v>112</v>
      </c>
      <c r="J51" s="23" t="s">
        <v>4</v>
      </c>
      <c r="K51" s="23" t="s">
        <v>218</v>
      </c>
      <c r="L51" s="23"/>
    </row>
    <row r="52" spans="1:12" ht="70" customHeight="1" x14ac:dyDescent="0.3">
      <c r="A52" s="21" t="s">
        <v>12</v>
      </c>
      <c r="B52" s="22" t="s">
        <v>9</v>
      </c>
      <c r="C52" s="22" t="s">
        <v>32</v>
      </c>
      <c r="D52" s="24">
        <v>1</v>
      </c>
      <c r="E52" s="30">
        <v>1683958.51</v>
      </c>
      <c r="F52" s="16">
        <f>Tabela1143142022[[#This Row],[Quantidade estimada]]*Tabela1143142022[[#This Row],[Estimativa de valor unitário2]]</f>
        <v>1683958.51</v>
      </c>
      <c r="G52" s="22" t="s">
        <v>88</v>
      </c>
      <c r="H52" s="45" t="s">
        <v>76</v>
      </c>
      <c r="I52" s="22" t="s">
        <v>113</v>
      </c>
      <c r="J52" s="23" t="s">
        <v>29</v>
      </c>
      <c r="K52" s="23" t="s">
        <v>90</v>
      </c>
      <c r="L52" s="23" t="s">
        <v>147</v>
      </c>
    </row>
    <row r="53" spans="1:12" ht="70" customHeight="1" x14ac:dyDescent="0.3">
      <c r="A53" s="33" t="s">
        <v>12</v>
      </c>
      <c r="B53" s="22" t="s">
        <v>195</v>
      </c>
      <c r="C53" s="22" t="s">
        <v>32</v>
      </c>
      <c r="D53" s="24">
        <v>1</v>
      </c>
      <c r="E53" s="30">
        <v>1657888.43</v>
      </c>
      <c r="F53" s="16">
        <v>1657888.43</v>
      </c>
      <c r="G53" s="22" t="s">
        <v>89</v>
      </c>
      <c r="H53" s="34" t="s">
        <v>36</v>
      </c>
      <c r="I53" s="22" t="s">
        <v>113</v>
      </c>
      <c r="J53" s="23" t="s">
        <v>4</v>
      </c>
      <c r="K53" s="23" t="s">
        <v>40</v>
      </c>
      <c r="L53" s="23" t="s">
        <v>196</v>
      </c>
    </row>
    <row r="54" spans="1:12" ht="70" customHeight="1" x14ac:dyDescent="0.3">
      <c r="A54" s="21" t="s">
        <v>12</v>
      </c>
      <c r="B54" s="22" t="s">
        <v>67</v>
      </c>
      <c r="C54" s="22" t="s">
        <v>32</v>
      </c>
      <c r="D54" s="24">
        <v>1</v>
      </c>
      <c r="E54" s="30">
        <v>987162.28</v>
      </c>
      <c r="F54" s="16">
        <f>Tabela1143142022[[#This Row],[Quantidade estimada]]*Tabela1143142022[[#This Row],[Estimativa de valor unitário2]]</f>
        <v>987162.28</v>
      </c>
      <c r="G54" s="22" t="s">
        <v>88</v>
      </c>
      <c r="H54" s="45" t="s">
        <v>76</v>
      </c>
      <c r="I54" s="22" t="s">
        <v>113</v>
      </c>
      <c r="J54" s="23" t="s">
        <v>29</v>
      </c>
      <c r="K54" s="23" t="s">
        <v>90</v>
      </c>
      <c r="L54" s="23" t="s">
        <v>147</v>
      </c>
    </row>
    <row r="55" spans="1:12" ht="70" customHeight="1" x14ac:dyDescent="0.3">
      <c r="A55" s="21" t="s">
        <v>12</v>
      </c>
      <c r="B55" s="22" t="s">
        <v>44</v>
      </c>
      <c r="C55" s="22" t="s">
        <v>33</v>
      </c>
      <c r="D55" s="24">
        <v>12</v>
      </c>
      <c r="E55" s="30">
        <f>Tabela1143142022[[#This Row],[Estimativa preliminar de valor global3]]/12</f>
        <v>77972.641666666663</v>
      </c>
      <c r="F55" s="16">
        <v>935671.7</v>
      </c>
      <c r="G55" s="22" t="s">
        <v>99</v>
      </c>
      <c r="H55" s="45" t="s">
        <v>79</v>
      </c>
      <c r="I55" s="22" t="s">
        <v>111</v>
      </c>
      <c r="J55" s="23" t="s">
        <v>4</v>
      </c>
      <c r="K55" s="23" t="s">
        <v>218</v>
      </c>
      <c r="L55" s="23" t="s">
        <v>180</v>
      </c>
    </row>
    <row r="56" spans="1:12" ht="70" customHeight="1" x14ac:dyDescent="0.3">
      <c r="A56" s="21" t="s">
        <v>12</v>
      </c>
      <c r="B56" s="22" t="s">
        <v>162</v>
      </c>
      <c r="C56" s="22" t="s">
        <v>30</v>
      </c>
      <c r="D56" s="24">
        <v>200</v>
      </c>
      <c r="E56" s="30">
        <v>4500</v>
      </c>
      <c r="F56" s="16">
        <v>900000</v>
      </c>
      <c r="G56" s="22" t="s">
        <v>88</v>
      </c>
      <c r="H56" s="34" t="s">
        <v>130</v>
      </c>
      <c r="I56" s="22" t="s">
        <v>114</v>
      </c>
      <c r="J56" s="23" t="s">
        <v>4</v>
      </c>
      <c r="K56" s="22" t="s">
        <v>40</v>
      </c>
      <c r="L56" s="23" t="s">
        <v>156</v>
      </c>
    </row>
    <row r="57" spans="1:12" ht="31.95" x14ac:dyDescent="0.3">
      <c r="A57" s="21" t="s">
        <v>12</v>
      </c>
      <c r="B57" s="22" t="s">
        <v>185</v>
      </c>
      <c r="C57" s="22" t="s">
        <v>32</v>
      </c>
      <c r="D57" s="24">
        <v>1</v>
      </c>
      <c r="E57" s="30">
        <v>653893.92000000004</v>
      </c>
      <c r="F57" s="16">
        <f>Tabela1143142022[[#This Row],[Estimativa de valor unitário2]]*Tabela1143142022[[#This Row],[Quantidade estimada]]</f>
        <v>653893.92000000004</v>
      </c>
      <c r="G57" s="22" t="s">
        <v>88</v>
      </c>
      <c r="H57" s="45" t="s">
        <v>78</v>
      </c>
      <c r="I57" s="22" t="s">
        <v>113</v>
      </c>
      <c r="J57" s="23" t="s">
        <v>29</v>
      </c>
      <c r="K57" s="23" t="s">
        <v>90</v>
      </c>
      <c r="L57" s="23" t="s">
        <v>186</v>
      </c>
    </row>
    <row r="58" spans="1:12" ht="70" customHeight="1" x14ac:dyDescent="0.3">
      <c r="A58" s="21" t="s">
        <v>12</v>
      </c>
      <c r="B58" s="22" t="s">
        <v>68</v>
      </c>
      <c r="C58" s="23" t="s">
        <v>32</v>
      </c>
      <c r="D58" s="24">
        <v>1</v>
      </c>
      <c r="E58" s="25">
        <f>492062.31+31209.7</f>
        <v>523272.01</v>
      </c>
      <c r="F58" s="15">
        <f>Tabela1143142022[[#This Row],[Quantidade estimada]]*Tabela1143142022[[#This Row],[Estimativa de valor unitário2]]</f>
        <v>523272.01</v>
      </c>
      <c r="G58" s="22" t="s">
        <v>88</v>
      </c>
      <c r="H58" s="31" t="s">
        <v>76</v>
      </c>
      <c r="I58" s="22" t="s">
        <v>113</v>
      </c>
      <c r="J58" s="22" t="s">
        <v>29</v>
      </c>
      <c r="K58" s="22" t="s">
        <v>90</v>
      </c>
      <c r="L58" s="23" t="s">
        <v>184</v>
      </c>
    </row>
    <row r="59" spans="1:12" ht="70" customHeight="1" x14ac:dyDescent="0.3">
      <c r="A59" s="21" t="s">
        <v>12</v>
      </c>
      <c r="B59" s="22" t="s">
        <v>127</v>
      </c>
      <c r="C59" s="22" t="s">
        <v>32</v>
      </c>
      <c r="D59" s="24">
        <v>1</v>
      </c>
      <c r="E59" s="30">
        <v>457692.09</v>
      </c>
      <c r="F59" s="16">
        <f>Tabela1143142022[[#This Row],[Quantidade estimada]]*Tabela1143142022[[#This Row],[Estimativa de valor unitário2]]</f>
        <v>457692.09</v>
      </c>
      <c r="G59" s="22" t="s">
        <v>99</v>
      </c>
      <c r="H59" s="45" t="s">
        <v>76</v>
      </c>
      <c r="I59" s="22" t="s">
        <v>113</v>
      </c>
      <c r="J59" s="23" t="s">
        <v>29</v>
      </c>
      <c r="K59" s="23" t="s">
        <v>90</v>
      </c>
      <c r="L59" s="23" t="s">
        <v>147</v>
      </c>
    </row>
    <row r="60" spans="1:12" ht="70" customHeight="1" x14ac:dyDescent="0.3">
      <c r="A60" s="21" t="s">
        <v>12</v>
      </c>
      <c r="B60" s="22" t="s">
        <v>11</v>
      </c>
      <c r="C60" s="22" t="s">
        <v>32</v>
      </c>
      <c r="D60" s="24">
        <v>1</v>
      </c>
      <c r="E60" s="30">
        <v>350000</v>
      </c>
      <c r="F60" s="16">
        <f>Tabela1143142022[[#This Row],[Quantidade estimada]]*Tabela1143142022[[#This Row],[Estimativa de valor unitário2]]</f>
        <v>350000</v>
      </c>
      <c r="G60" s="22" t="s">
        <v>88</v>
      </c>
      <c r="H60" s="45" t="s">
        <v>129</v>
      </c>
      <c r="I60" s="22" t="s">
        <v>113</v>
      </c>
      <c r="J60" s="23" t="s">
        <v>29</v>
      </c>
      <c r="K60" s="23" t="s">
        <v>90</v>
      </c>
      <c r="L60" s="23" t="s">
        <v>173</v>
      </c>
    </row>
    <row r="61" spans="1:12" ht="31.95" x14ac:dyDescent="0.3">
      <c r="A61" s="21" t="s">
        <v>12</v>
      </c>
      <c r="B61" s="22" t="s">
        <v>202</v>
      </c>
      <c r="C61" s="22" t="s">
        <v>32</v>
      </c>
      <c r="D61" s="24">
        <v>1</v>
      </c>
      <c r="E61" s="30">
        <v>165490.35</v>
      </c>
      <c r="F61" s="16">
        <f>Tabela1143142022[[#This Row],[Quantidade estimada]]*Tabela1143142022[[#This Row],[Estimativa de valor unitário2]]</f>
        <v>165490.35</v>
      </c>
      <c r="G61" s="22" t="s">
        <v>99</v>
      </c>
      <c r="H61" s="32" t="s">
        <v>76</v>
      </c>
      <c r="I61" s="22" t="s">
        <v>113</v>
      </c>
      <c r="J61" s="22" t="s">
        <v>4</v>
      </c>
      <c r="K61" s="23" t="s">
        <v>40</v>
      </c>
      <c r="L61" s="23" t="s">
        <v>132</v>
      </c>
    </row>
    <row r="62" spans="1:12" ht="31.95" x14ac:dyDescent="0.3">
      <c r="A62" s="21" t="s">
        <v>12</v>
      </c>
      <c r="B62" s="34" t="s">
        <v>205</v>
      </c>
      <c r="C62" s="22" t="s">
        <v>32</v>
      </c>
      <c r="D62" s="24">
        <v>1</v>
      </c>
      <c r="E62" s="47">
        <v>158961.96</v>
      </c>
      <c r="F62" s="16">
        <f>Tabela1143142022[[#This Row],[Quantidade estimada]]*Tabela1143142022[[#This Row],[Estimativa de valor unitário2]]</f>
        <v>158961.96</v>
      </c>
      <c r="G62" s="22" t="s">
        <v>99</v>
      </c>
      <c r="H62" s="32" t="s">
        <v>76</v>
      </c>
      <c r="I62" s="22" t="s">
        <v>113</v>
      </c>
      <c r="J62" s="22" t="s">
        <v>4</v>
      </c>
      <c r="K62" s="23" t="s">
        <v>40</v>
      </c>
      <c r="L62" s="23" t="s">
        <v>132</v>
      </c>
    </row>
    <row r="63" spans="1:12" ht="70" customHeight="1" x14ac:dyDescent="0.3">
      <c r="A63" s="21" t="s">
        <v>12</v>
      </c>
      <c r="B63" s="34" t="s">
        <v>197</v>
      </c>
      <c r="C63" s="22" t="s">
        <v>30</v>
      </c>
      <c r="D63" s="24">
        <v>5</v>
      </c>
      <c r="E63" s="47">
        <v>26000</v>
      </c>
      <c r="F63" s="16">
        <f>Tabela1143142022[[#This Row],[Quantidade estimada]]*Tabela1143142022[[#This Row],[Estimativa de valor unitário2]]</f>
        <v>130000</v>
      </c>
      <c r="G63" s="22" t="s">
        <v>88</v>
      </c>
      <c r="H63" s="48" t="s">
        <v>129</v>
      </c>
      <c r="I63" s="22" t="s">
        <v>113</v>
      </c>
      <c r="J63" s="22" t="s">
        <v>4</v>
      </c>
      <c r="K63" s="23" t="s">
        <v>40</v>
      </c>
      <c r="L63" s="23" t="s">
        <v>198</v>
      </c>
    </row>
    <row r="64" spans="1:12" ht="70" customHeight="1" x14ac:dyDescent="0.3">
      <c r="A64" s="21" t="s">
        <v>12</v>
      </c>
      <c r="B64" s="35" t="s">
        <v>201</v>
      </c>
      <c r="C64" s="22" t="s">
        <v>32</v>
      </c>
      <c r="D64" s="49">
        <v>1</v>
      </c>
      <c r="E64" s="40">
        <v>93893.2</v>
      </c>
      <c r="F64" s="16">
        <f>Tabela1143142022[[#This Row],[Quantidade estimada]]*Tabela1143142022[[#This Row],[Estimativa de valor unitário2]]</f>
        <v>93893.2</v>
      </c>
      <c r="G64" s="22" t="s">
        <v>99</v>
      </c>
      <c r="H64" s="31" t="s">
        <v>76</v>
      </c>
      <c r="I64" s="22" t="s">
        <v>113</v>
      </c>
      <c r="J64" s="22" t="s">
        <v>4</v>
      </c>
      <c r="K64" s="23" t="s">
        <v>40</v>
      </c>
      <c r="L64" s="23" t="s">
        <v>242</v>
      </c>
    </row>
    <row r="65" spans="1:12" ht="70" customHeight="1" x14ac:dyDescent="0.3">
      <c r="A65" s="21" t="s">
        <v>12</v>
      </c>
      <c r="B65" s="22" t="s">
        <v>193</v>
      </c>
      <c r="C65" s="23" t="s">
        <v>32</v>
      </c>
      <c r="D65" s="24">
        <v>1</v>
      </c>
      <c r="E65" s="25">
        <v>91975.26</v>
      </c>
      <c r="F65" s="30">
        <v>91975.26</v>
      </c>
      <c r="G65" s="22" t="s">
        <v>88</v>
      </c>
      <c r="H65" s="22" t="s">
        <v>128</v>
      </c>
      <c r="I65" s="22" t="s">
        <v>113</v>
      </c>
      <c r="J65" s="22" t="s">
        <v>4</v>
      </c>
      <c r="K65" s="22" t="s">
        <v>40</v>
      </c>
      <c r="L65" s="23" t="s">
        <v>194</v>
      </c>
    </row>
    <row r="66" spans="1:12" ht="70" customHeight="1" x14ac:dyDescent="0.3">
      <c r="A66" s="21" t="s">
        <v>12</v>
      </c>
      <c r="B66" s="35" t="s">
        <v>241</v>
      </c>
      <c r="C66" s="22" t="s">
        <v>33</v>
      </c>
      <c r="D66" s="39">
        <v>5</v>
      </c>
      <c r="E66" s="40">
        <v>10000</v>
      </c>
      <c r="F66" s="16">
        <v>50000</v>
      </c>
      <c r="G66" s="22" t="s">
        <v>88</v>
      </c>
      <c r="H66" s="38" t="s">
        <v>179</v>
      </c>
      <c r="I66" s="22" t="s">
        <v>112</v>
      </c>
      <c r="J66" s="22" t="s">
        <v>4</v>
      </c>
      <c r="K66" s="23" t="s">
        <v>218</v>
      </c>
      <c r="L66" s="23" t="s">
        <v>240</v>
      </c>
    </row>
    <row r="67" spans="1:12" ht="70" customHeight="1" x14ac:dyDescent="0.3">
      <c r="A67" s="21" t="s">
        <v>12</v>
      </c>
      <c r="B67" s="34" t="s">
        <v>200</v>
      </c>
      <c r="C67" s="22" t="s">
        <v>32</v>
      </c>
      <c r="D67" s="50">
        <v>1</v>
      </c>
      <c r="E67" s="47">
        <v>33146.86</v>
      </c>
      <c r="F67" s="16">
        <f>Tabela1143142022[[#This Row],[Quantidade estimada]]*Tabela1143142022[[#This Row],[Estimativa de valor unitário2]]</f>
        <v>33146.86</v>
      </c>
      <c r="G67" s="22" t="s">
        <v>99</v>
      </c>
      <c r="H67" s="31" t="s">
        <v>76</v>
      </c>
      <c r="I67" s="22" t="s">
        <v>113</v>
      </c>
      <c r="J67" s="22" t="s">
        <v>4</v>
      </c>
      <c r="K67" s="22" t="s">
        <v>40</v>
      </c>
      <c r="L67" s="23" t="s">
        <v>132</v>
      </c>
    </row>
    <row r="68" spans="1:12" ht="70" customHeight="1" x14ac:dyDescent="0.3">
      <c r="A68" s="21" t="s">
        <v>12</v>
      </c>
      <c r="B68" s="22" t="s">
        <v>199</v>
      </c>
      <c r="C68" s="22" t="s">
        <v>32</v>
      </c>
      <c r="D68" s="24">
        <v>1</v>
      </c>
      <c r="E68" s="30">
        <f>150000*2/12</f>
        <v>25000</v>
      </c>
      <c r="F68" s="16">
        <f>Tabela1143142022[[#This Row],[Quantidade estimada]]*Tabela1143142022[[#This Row],[Estimativa de valor unitário2]]</f>
        <v>25000</v>
      </c>
      <c r="G68" s="22" t="s">
        <v>88</v>
      </c>
      <c r="H68" s="31" t="s">
        <v>128</v>
      </c>
      <c r="I68" s="22" t="s">
        <v>113</v>
      </c>
      <c r="J68" s="22" t="s">
        <v>4</v>
      </c>
      <c r="K68" s="22" t="s">
        <v>40</v>
      </c>
      <c r="L68" s="23" t="s">
        <v>238</v>
      </c>
    </row>
    <row r="69" spans="1:12" ht="70" customHeight="1" x14ac:dyDescent="0.3">
      <c r="A69" s="21" t="s">
        <v>12</v>
      </c>
      <c r="B69" s="22" t="s">
        <v>204</v>
      </c>
      <c r="C69" s="22" t="s">
        <v>32</v>
      </c>
      <c r="D69" s="24">
        <v>1</v>
      </c>
      <c r="E69" s="30">
        <f>150000*2/12</f>
        <v>25000</v>
      </c>
      <c r="F69" s="16">
        <f>Tabela1143142022[[#This Row],[Quantidade estimada]]*Tabela1143142022[[#This Row],[Estimativa de valor unitário2]]</f>
        <v>25000</v>
      </c>
      <c r="G69" s="22" t="s">
        <v>88</v>
      </c>
      <c r="H69" s="32" t="s">
        <v>128</v>
      </c>
      <c r="I69" s="22" t="s">
        <v>113</v>
      </c>
      <c r="J69" s="22" t="s">
        <v>4</v>
      </c>
      <c r="K69" s="22" t="s">
        <v>40</v>
      </c>
      <c r="L69" s="23" t="s">
        <v>238</v>
      </c>
    </row>
    <row r="70" spans="1:12" ht="70" customHeight="1" x14ac:dyDescent="0.3">
      <c r="A70" s="21" t="s">
        <v>12</v>
      </c>
      <c r="B70" s="22" t="s">
        <v>203</v>
      </c>
      <c r="C70" s="23" t="s">
        <v>32</v>
      </c>
      <c r="D70" s="24">
        <v>1</v>
      </c>
      <c r="E70" s="25">
        <f>2/12*120000</f>
        <v>20000</v>
      </c>
      <c r="F70" s="15">
        <f>Tabela1143142022[[#This Row],[Quantidade estimada]]*Tabela1143142022[[#This Row],[Estimativa de valor unitário2]]</f>
        <v>20000</v>
      </c>
      <c r="G70" s="22" t="s">
        <v>88</v>
      </c>
      <c r="H70" s="31" t="s">
        <v>130</v>
      </c>
      <c r="I70" s="22" t="s">
        <v>113</v>
      </c>
      <c r="J70" s="22" t="s">
        <v>4</v>
      </c>
      <c r="K70" s="22" t="s">
        <v>40</v>
      </c>
      <c r="L70" s="23" t="s">
        <v>239</v>
      </c>
    </row>
    <row r="71" spans="1:12" ht="70" customHeight="1" x14ac:dyDescent="0.3">
      <c r="A71" s="21" t="s">
        <v>12</v>
      </c>
      <c r="B71" s="51" t="s">
        <v>236</v>
      </c>
      <c r="C71" s="22" t="s">
        <v>104</v>
      </c>
      <c r="D71" s="24">
        <v>2</v>
      </c>
      <c r="E71" s="30">
        <v>1400</v>
      </c>
      <c r="F71" s="30">
        <v>2800</v>
      </c>
      <c r="G71" s="22" t="s">
        <v>88</v>
      </c>
      <c r="H71" s="35" t="s">
        <v>129</v>
      </c>
      <c r="I71" s="22" t="s">
        <v>112</v>
      </c>
      <c r="J71" s="22" t="s">
        <v>4</v>
      </c>
      <c r="K71" s="22" t="s">
        <v>40</v>
      </c>
      <c r="L71" s="23" t="s">
        <v>237</v>
      </c>
    </row>
    <row r="72" spans="1:12" ht="70" customHeight="1" x14ac:dyDescent="0.3">
      <c r="A72" s="21" t="s">
        <v>8</v>
      </c>
      <c r="B72" s="51" t="s">
        <v>100</v>
      </c>
      <c r="C72" s="22" t="s">
        <v>30</v>
      </c>
      <c r="D72" s="24">
        <v>2177</v>
      </c>
      <c r="E72" s="30">
        <v>2291.84</v>
      </c>
      <c r="F72" s="16">
        <v>4989345.0999999996</v>
      </c>
      <c r="G72" s="22" t="s">
        <v>88</v>
      </c>
      <c r="H72" s="35" t="s">
        <v>78</v>
      </c>
      <c r="I72" s="22" t="s">
        <v>114</v>
      </c>
      <c r="J72" s="22" t="s">
        <v>4</v>
      </c>
      <c r="K72" s="23" t="s">
        <v>218</v>
      </c>
      <c r="L72" s="23" t="s">
        <v>182</v>
      </c>
    </row>
    <row r="73" spans="1:12" ht="70" customHeight="1" x14ac:dyDescent="0.3">
      <c r="A73" s="21" t="s">
        <v>8</v>
      </c>
      <c r="B73" s="22" t="s">
        <v>183</v>
      </c>
      <c r="C73" s="22" t="s">
        <v>30</v>
      </c>
      <c r="D73" s="24">
        <v>8000</v>
      </c>
      <c r="E73" s="30">
        <f>Tabela1143142022[[#This Row],[Estimativa preliminar de valor global3]]/Tabela1143142022[[#This Row],[Quantidade estimada]]</f>
        <v>579.30732</v>
      </c>
      <c r="F73" s="16">
        <v>4634458.5599999996</v>
      </c>
      <c r="G73" s="22" t="s">
        <v>88</v>
      </c>
      <c r="H73" s="34" t="s">
        <v>128</v>
      </c>
      <c r="I73" s="22" t="s">
        <v>114</v>
      </c>
      <c r="J73" s="22" t="s">
        <v>4</v>
      </c>
      <c r="K73" s="22" t="s">
        <v>218</v>
      </c>
      <c r="L73" s="23" t="s">
        <v>214</v>
      </c>
    </row>
    <row r="74" spans="1:12" ht="93.8" customHeight="1" x14ac:dyDescent="0.3">
      <c r="A74" s="21" t="s">
        <v>8</v>
      </c>
      <c r="B74" s="22" t="s">
        <v>163</v>
      </c>
      <c r="C74" s="22" t="s">
        <v>30</v>
      </c>
      <c r="D74" s="24">
        <v>183</v>
      </c>
      <c r="E74" s="30">
        <v>17387.3</v>
      </c>
      <c r="F74" s="16">
        <v>3181875.9</v>
      </c>
      <c r="G74" s="22" t="s">
        <v>88</v>
      </c>
      <c r="H74" s="22" t="s">
        <v>78</v>
      </c>
      <c r="I74" s="22" t="s">
        <v>114</v>
      </c>
      <c r="J74" s="22" t="s">
        <v>4</v>
      </c>
      <c r="K74" s="22" t="s">
        <v>218</v>
      </c>
      <c r="L74" s="23" t="s">
        <v>181</v>
      </c>
    </row>
    <row r="75" spans="1:12" ht="70" customHeight="1" x14ac:dyDescent="0.3">
      <c r="A75" s="21" t="s">
        <v>8</v>
      </c>
      <c r="B75" s="22" t="s">
        <v>63</v>
      </c>
      <c r="C75" s="23" t="s">
        <v>30</v>
      </c>
      <c r="D75" s="24">
        <v>3000</v>
      </c>
      <c r="E75" s="25">
        <v>537.03703703703707</v>
      </c>
      <c r="F75" s="15">
        <f>Tabela1143142022[[#This Row],[Quantidade estimada]]*Tabela1143142022[[#This Row],[Estimativa de valor unitário2]]</f>
        <v>1611111.1111111112</v>
      </c>
      <c r="G75" s="22" t="s">
        <v>88</v>
      </c>
      <c r="H75" s="22" t="s">
        <v>80</v>
      </c>
      <c r="I75" s="22" t="s">
        <v>112</v>
      </c>
      <c r="J75" s="22" t="s">
        <v>4</v>
      </c>
      <c r="K75" s="22" t="s">
        <v>218</v>
      </c>
      <c r="L75" s="23"/>
    </row>
    <row r="76" spans="1:12" ht="70" customHeight="1" x14ac:dyDescent="0.3">
      <c r="A76" s="21" t="s">
        <v>8</v>
      </c>
      <c r="B76" s="22" t="s">
        <v>136</v>
      </c>
      <c r="C76" s="22" t="s">
        <v>30</v>
      </c>
      <c r="D76" s="24">
        <v>4000</v>
      </c>
      <c r="E76" s="30">
        <v>280.04000000000002</v>
      </c>
      <c r="F76" s="16">
        <v>1120180.3999999999</v>
      </c>
      <c r="G76" s="22" t="s">
        <v>88</v>
      </c>
      <c r="H76" s="35" t="s">
        <v>77</v>
      </c>
      <c r="I76" s="22" t="s">
        <v>112</v>
      </c>
      <c r="J76" s="22" t="s">
        <v>4</v>
      </c>
      <c r="K76" s="22" t="s">
        <v>218</v>
      </c>
      <c r="L76" s="23" t="s">
        <v>234</v>
      </c>
    </row>
    <row r="77" spans="1:12" ht="70" customHeight="1" x14ac:dyDescent="0.3">
      <c r="A77" s="21" t="s">
        <v>8</v>
      </c>
      <c r="B77" s="22" t="s">
        <v>64</v>
      </c>
      <c r="C77" s="22" t="s">
        <v>30</v>
      </c>
      <c r="D77" s="24">
        <v>1000</v>
      </c>
      <c r="E77" s="30">
        <v>245</v>
      </c>
      <c r="F77" s="16">
        <f>Tabela1143142022[[#This Row],[Quantidade estimada]]*Tabela1143142022[[#This Row],[Estimativa de valor unitário2]]</f>
        <v>245000</v>
      </c>
      <c r="G77" s="22" t="s">
        <v>88</v>
      </c>
      <c r="H77" s="35" t="s">
        <v>80</v>
      </c>
      <c r="I77" s="22" t="s">
        <v>112</v>
      </c>
      <c r="J77" s="22" t="s">
        <v>4</v>
      </c>
      <c r="K77" s="22" t="s">
        <v>218</v>
      </c>
      <c r="L77" s="23"/>
    </row>
    <row r="78" spans="1:12" ht="70" customHeight="1" x14ac:dyDescent="0.3">
      <c r="A78" s="21" t="s">
        <v>8</v>
      </c>
      <c r="B78" s="22" t="s">
        <v>225</v>
      </c>
      <c r="C78" s="22" t="s">
        <v>30</v>
      </c>
      <c r="D78" s="24">
        <v>1</v>
      </c>
      <c r="E78" s="30">
        <v>150000</v>
      </c>
      <c r="F78" s="16">
        <f>Tabela1143142022[[#This Row],[Quantidade estimada]]*Tabela1143142022[[#This Row],[Estimativa de valor unitário2]]</f>
        <v>150000</v>
      </c>
      <c r="G78" s="22" t="s">
        <v>88</v>
      </c>
      <c r="H78" s="35" t="s">
        <v>80</v>
      </c>
      <c r="I78" s="22" t="s">
        <v>114</v>
      </c>
      <c r="J78" s="22" t="s">
        <v>4</v>
      </c>
      <c r="K78" s="22" t="s">
        <v>218</v>
      </c>
      <c r="L78" s="23" t="s">
        <v>219</v>
      </c>
    </row>
    <row r="79" spans="1:12" ht="70" customHeight="1" x14ac:dyDescent="0.3">
      <c r="A79" s="21" t="s">
        <v>5</v>
      </c>
      <c r="B79" s="22" t="s">
        <v>177</v>
      </c>
      <c r="C79" s="22" t="s">
        <v>30</v>
      </c>
      <c r="D79" s="24">
        <v>2487</v>
      </c>
      <c r="E79" s="30">
        <v>2449.85</v>
      </c>
      <c r="F79" s="16">
        <v>6092797.9000000004</v>
      </c>
      <c r="G79" s="22" t="s">
        <v>88</v>
      </c>
      <c r="H79" s="48" t="s">
        <v>128</v>
      </c>
      <c r="I79" s="22" t="s">
        <v>114</v>
      </c>
      <c r="J79" s="22" t="s">
        <v>4</v>
      </c>
      <c r="K79" s="22" t="s">
        <v>218</v>
      </c>
      <c r="L79" s="23" t="s">
        <v>178</v>
      </c>
    </row>
    <row r="80" spans="1:12" ht="70" customHeight="1" x14ac:dyDescent="0.3">
      <c r="A80" s="21" t="s">
        <v>5</v>
      </c>
      <c r="B80" s="22" t="s">
        <v>53</v>
      </c>
      <c r="C80" s="23" t="s">
        <v>30</v>
      </c>
      <c r="D80" s="24">
        <v>870</v>
      </c>
      <c r="E80" s="25">
        <v>1058.3699999999999</v>
      </c>
      <c r="F80" s="15">
        <f>Tabela1143142022[[#This Row],[Estimativa de valor unitário2]]*Tabela1143142022[[#This Row],[Quantidade estimada]]</f>
        <v>920781.89999999991</v>
      </c>
      <c r="G80" s="22" t="s">
        <v>88</v>
      </c>
      <c r="H80" s="22" t="s">
        <v>80</v>
      </c>
      <c r="I80" s="22" t="s">
        <v>114</v>
      </c>
      <c r="J80" s="22" t="s">
        <v>4</v>
      </c>
      <c r="K80" s="22" t="s">
        <v>218</v>
      </c>
      <c r="L80" s="23"/>
    </row>
    <row r="81" spans="1:30" ht="70" customHeight="1" x14ac:dyDescent="0.3">
      <c r="A81" s="21" t="s">
        <v>5</v>
      </c>
      <c r="B81" s="22" t="s">
        <v>107</v>
      </c>
      <c r="C81" s="23" t="s">
        <v>104</v>
      </c>
      <c r="D81" s="24">
        <v>66130</v>
      </c>
      <c r="E81" s="25">
        <v>11.9</v>
      </c>
      <c r="F81" s="15">
        <f>Tabela1143142022[[#This Row],[Estimativa de valor unitário2]]*Tabela1143142022[[#This Row],[Quantidade estimada]]</f>
        <v>786947</v>
      </c>
      <c r="G81" s="22" t="s">
        <v>88</v>
      </c>
      <c r="H81" s="22" t="s">
        <v>80</v>
      </c>
      <c r="I81" s="22" t="s">
        <v>112</v>
      </c>
      <c r="J81" s="22" t="s">
        <v>4</v>
      </c>
      <c r="K81" s="22" t="s">
        <v>218</v>
      </c>
      <c r="L81" s="23"/>
    </row>
    <row r="82" spans="1:30" ht="70" customHeight="1" x14ac:dyDescent="0.3">
      <c r="A82" s="21" t="s">
        <v>5</v>
      </c>
      <c r="B82" s="51" t="s">
        <v>105</v>
      </c>
      <c r="C82" s="22" t="s">
        <v>30</v>
      </c>
      <c r="D82" s="24">
        <v>36825</v>
      </c>
      <c r="E82" s="30">
        <v>15.96</v>
      </c>
      <c r="F82" s="16">
        <v>587879.65</v>
      </c>
      <c r="G82" s="22" t="s">
        <v>88</v>
      </c>
      <c r="H82" s="35" t="s">
        <v>79</v>
      </c>
      <c r="I82" s="22" t="s">
        <v>112</v>
      </c>
      <c r="J82" s="22" t="s">
        <v>4</v>
      </c>
      <c r="K82" s="22" t="s">
        <v>218</v>
      </c>
      <c r="L82" s="23" t="s">
        <v>233</v>
      </c>
    </row>
    <row r="83" spans="1:30" ht="70" customHeight="1" x14ac:dyDescent="0.3">
      <c r="A83" s="21" t="s">
        <v>5</v>
      </c>
      <c r="B83" s="22" t="s">
        <v>110</v>
      </c>
      <c r="C83" s="23" t="s">
        <v>30</v>
      </c>
      <c r="D83" s="24">
        <v>24400</v>
      </c>
      <c r="E83" s="25">
        <v>15.17</v>
      </c>
      <c r="F83" s="15">
        <f>Tabela1143142022[[#This Row],[Estimativa de valor unitário2]]*Tabela1143142022[[#This Row],[Quantidade estimada]]</f>
        <v>370148</v>
      </c>
      <c r="G83" s="22" t="s">
        <v>88</v>
      </c>
      <c r="H83" s="22" t="s">
        <v>78</v>
      </c>
      <c r="I83" s="22" t="s">
        <v>112</v>
      </c>
      <c r="J83" s="22" t="s">
        <v>4</v>
      </c>
      <c r="K83" s="22" t="s">
        <v>218</v>
      </c>
      <c r="L83" s="23"/>
    </row>
    <row r="84" spans="1:30" ht="70" customHeight="1" x14ac:dyDescent="0.3">
      <c r="A84" s="21" t="s">
        <v>5</v>
      </c>
      <c r="B84" s="52" t="s">
        <v>65</v>
      </c>
      <c r="C84" s="22" t="s">
        <v>30</v>
      </c>
      <c r="D84" s="24">
        <v>200</v>
      </c>
      <c r="E84" s="30">
        <v>1195.25</v>
      </c>
      <c r="F84" s="16">
        <f>Tabela1143142022[[#This Row],[Estimativa de valor unitário2]]*Tabela1143142022[[#This Row],[Quantidade estimada]]</f>
        <v>239050</v>
      </c>
      <c r="G84" s="22" t="s">
        <v>88</v>
      </c>
      <c r="H84" s="35" t="s">
        <v>80</v>
      </c>
      <c r="I84" s="22" t="s">
        <v>114</v>
      </c>
      <c r="J84" s="22" t="s">
        <v>4</v>
      </c>
      <c r="K84" s="22" t="s">
        <v>218</v>
      </c>
      <c r="L84" s="23"/>
    </row>
    <row r="85" spans="1:30" ht="70" customHeight="1" x14ac:dyDescent="0.3">
      <c r="A85" s="21" t="s">
        <v>5</v>
      </c>
      <c r="B85" s="22" t="s">
        <v>103</v>
      </c>
      <c r="C85" s="22" t="s">
        <v>104</v>
      </c>
      <c r="D85" s="24">
        <v>12060</v>
      </c>
      <c r="E85" s="30">
        <v>16.5</v>
      </c>
      <c r="F85" s="16">
        <v>199084.2</v>
      </c>
      <c r="G85" s="22" t="s">
        <v>88</v>
      </c>
      <c r="H85" s="48" t="s">
        <v>128</v>
      </c>
      <c r="I85" s="22" t="s">
        <v>112</v>
      </c>
      <c r="J85" s="23" t="s">
        <v>4</v>
      </c>
      <c r="K85" s="22" t="s">
        <v>218</v>
      </c>
      <c r="L85" s="23" t="s">
        <v>233</v>
      </c>
    </row>
    <row r="86" spans="1:30" ht="70" customHeight="1" x14ac:dyDescent="0.3">
      <c r="A86" s="21" t="s">
        <v>5</v>
      </c>
      <c r="B86" s="22" t="s">
        <v>106</v>
      </c>
      <c r="C86" s="22" t="s">
        <v>104</v>
      </c>
      <c r="D86" s="24">
        <v>42100</v>
      </c>
      <c r="E86" s="30">
        <v>2.9</v>
      </c>
      <c r="F86" s="16">
        <f>Tabela1143142022[[#This Row],[Estimativa de valor unitário2]]*Tabela1143142022[[#This Row],[Quantidade estimada]]</f>
        <v>122090</v>
      </c>
      <c r="G86" s="22" t="s">
        <v>88</v>
      </c>
      <c r="H86" s="51" t="s">
        <v>80</v>
      </c>
      <c r="I86" s="22" t="s">
        <v>112</v>
      </c>
      <c r="J86" s="23" t="s">
        <v>4</v>
      </c>
      <c r="K86" s="22" t="s">
        <v>218</v>
      </c>
      <c r="L86" s="23"/>
    </row>
    <row r="87" spans="1:30" ht="70" customHeight="1" x14ac:dyDescent="0.3">
      <c r="A87" s="21" t="s">
        <v>5</v>
      </c>
      <c r="B87" s="22" t="s">
        <v>153</v>
      </c>
      <c r="C87" s="22" t="s">
        <v>30</v>
      </c>
      <c r="D87" s="24">
        <v>1000</v>
      </c>
      <c r="E87" s="30">
        <v>76</v>
      </c>
      <c r="F87" s="16">
        <v>88096</v>
      </c>
      <c r="G87" s="22" t="s">
        <v>88</v>
      </c>
      <c r="H87" s="35" t="s">
        <v>128</v>
      </c>
      <c r="I87" s="22" t="s">
        <v>112</v>
      </c>
      <c r="J87" s="22" t="s">
        <v>4</v>
      </c>
      <c r="K87" s="22" t="s">
        <v>218</v>
      </c>
      <c r="L87" s="23" t="s">
        <v>176</v>
      </c>
    </row>
    <row r="88" spans="1:30" ht="70" customHeight="1" x14ac:dyDescent="0.3">
      <c r="A88" s="21" t="s">
        <v>5</v>
      </c>
      <c r="B88" s="22" t="s">
        <v>35</v>
      </c>
      <c r="C88" s="23" t="s">
        <v>30</v>
      </c>
      <c r="D88" s="24">
        <v>9000</v>
      </c>
      <c r="E88" s="25">
        <v>9.77</v>
      </c>
      <c r="F88" s="15">
        <f>Tabela1143142022[[#This Row],[Quantidade estimada]]*Tabela1143142022[[#This Row],[Estimativa de valor unitário2]]</f>
        <v>87930</v>
      </c>
      <c r="G88" s="22" t="s">
        <v>88</v>
      </c>
      <c r="H88" s="22" t="s">
        <v>36</v>
      </c>
      <c r="I88" s="22" t="s">
        <v>112</v>
      </c>
      <c r="J88" s="22" t="s">
        <v>4</v>
      </c>
      <c r="K88" s="22" t="s">
        <v>218</v>
      </c>
      <c r="L88" s="23"/>
    </row>
    <row r="89" spans="1:30" ht="70" customHeight="1" x14ac:dyDescent="0.3">
      <c r="A89" s="21" t="s">
        <v>5</v>
      </c>
      <c r="B89" s="22" t="s">
        <v>255</v>
      </c>
      <c r="C89" s="23" t="s">
        <v>30</v>
      </c>
      <c r="D89" s="24">
        <v>150</v>
      </c>
      <c r="E89" s="25">
        <v>366</v>
      </c>
      <c r="F89" s="15">
        <v>54900</v>
      </c>
      <c r="G89" s="22" t="s">
        <v>88</v>
      </c>
      <c r="H89" s="38" t="s">
        <v>145</v>
      </c>
      <c r="I89" s="22" t="s">
        <v>254</v>
      </c>
      <c r="J89" s="22" t="s">
        <v>4</v>
      </c>
      <c r="K89" s="22" t="s">
        <v>218</v>
      </c>
      <c r="L89" s="23" t="s">
        <v>256</v>
      </c>
    </row>
    <row r="90" spans="1:30" ht="70" customHeight="1" x14ac:dyDescent="0.3">
      <c r="A90" s="21" t="s">
        <v>5</v>
      </c>
      <c r="B90" s="22" t="s">
        <v>102</v>
      </c>
      <c r="C90" s="23" t="s">
        <v>104</v>
      </c>
      <c r="D90" s="24">
        <v>1200</v>
      </c>
      <c r="E90" s="25">
        <v>40.909999999999997</v>
      </c>
      <c r="F90" s="15">
        <f>Tabela1143142022[[#This Row],[Estimativa de valor unitário2]]*Tabela1143142022[[#This Row],[Quantidade estimada]]</f>
        <v>49091.999999999993</v>
      </c>
      <c r="G90" s="22" t="s">
        <v>88</v>
      </c>
      <c r="H90" s="38" t="s">
        <v>128</v>
      </c>
      <c r="I90" s="22" t="s">
        <v>112</v>
      </c>
      <c r="J90" s="22" t="s">
        <v>4</v>
      </c>
      <c r="K90" s="22" t="s">
        <v>218</v>
      </c>
      <c r="L90" s="23"/>
    </row>
    <row r="91" spans="1:30" ht="70" customHeight="1" x14ac:dyDescent="0.3">
      <c r="A91" s="21" t="s">
        <v>5</v>
      </c>
      <c r="B91" s="22" t="s">
        <v>66</v>
      </c>
      <c r="C91" s="23" t="s">
        <v>30</v>
      </c>
      <c r="D91" s="24">
        <v>30</v>
      </c>
      <c r="E91" s="25">
        <v>1620</v>
      </c>
      <c r="F91" s="15">
        <f>Tabela1143142022[[#This Row],[Quantidade estimada]]*Tabela1143142022[[#This Row],[Estimativa de valor unitário2]]</f>
        <v>48600</v>
      </c>
      <c r="G91" s="22" t="s">
        <v>88</v>
      </c>
      <c r="H91" s="22" t="s">
        <v>36</v>
      </c>
      <c r="I91" s="22" t="s">
        <v>114</v>
      </c>
      <c r="J91" s="22" t="s">
        <v>4</v>
      </c>
      <c r="K91" s="22" t="s">
        <v>218</v>
      </c>
      <c r="L91" s="23"/>
    </row>
    <row r="92" spans="1:30" ht="70" customHeight="1" x14ac:dyDescent="0.3">
      <c r="A92" s="21" t="s">
        <v>5</v>
      </c>
      <c r="B92" s="22" t="s">
        <v>57</v>
      </c>
      <c r="C92" s="23" t="s">
        <v>30</v>
      </c>
      <c r="D92" s="24">
        <v>40</v>
      </c>
      <c r="E92" s="25">
        <v>380</v>
      </c>
      <c r="F92" s="15">
        <f>Tabela1143142022[[#This Row],[Quantidade estimada]]*Tabela1143142022[[#This Row],[Estimativa de valor unitário2]]</f>
        <v>15200</v>
      </c>
      <c r="G92" s="22" t="s">
        <v>88</v>
      </c>
      <c r="H92" s="38" t="s">
        <v>128</v>
      </c>
      <c r="I92" s="22" t="s">
        <v>114</v>
      </c>
      <c r="J92" s="22" t="s">
        <v>4</v>
      </c>
      <c r="K92" s="22" t="s">
        <v>218</v>
      </c>
      <c r="L92" s="23"/>
    </row>
    <row r="93" spans="1:30" s="13" customFormat="1" ht="31.95" x14ac:dyDescent="0.3">
      <c r="A93" s="21" t="s">
        <v>5</v>
      </c>
      <c r="B93" s="22" t="s">
        <v>56</v>
      </c>
      <c r="C93" s="23" t="s">
        <v>30</v>
      </c>
      <c r="D93" s="24">
        <v>200</v>
      </c>
      <c r="E93" s="25">
        <v>26.56</v>
      </c>
      <c r="F93" s="15">
        <f>Tabela1143142022[[#This Row],[Quantidade estimada]]*Tabela1143142022[[#This Row],[Estimativa de valor unitário2]]</f>
        <v>5312</v>
      </c>
      <c r="G93" s="22" t="s">
        <v>88</v>
      </c>
      <c r="H93" s="22" t="s">
        <v>79</v>
      </c>
      <c r="I93" s="22" t="s">
        <v>112</v>
      </c>
      <c r="J93" s="22" t="s">
        <v>4</v>
      </c>
      <c r="K93" s="22" t="s">
        <v>218</v>
      </c>
      <c r="L93" s="23"/>
      <c r="M93" s="10"/>
      <c r="N93" s="10"/>
      <c r="O93" s="10"/>
      <c r="P93" s="10"/>
      <c r="Q93" s="11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s="13" customFormat="1" ht="70" customHeight="1" x14ac:dyDescent="0.3">
      <c r="A94" s="21" t="s">
        <v>7</v>
      </c>
      <c r="B94" s="22" t="s">
        <v>48</v>
      </c>
      <c r="C94" s="23" t="s">
        <v>167</v>
      </c>
      <c r="D94" s="24">
        <v>22892</v>
      </c>
      <c r="E94" s="25">
        <v>99</v>
      </c>
      <c r="F94" s="15">
        <f>Tabela1143142022[[#This Row],[Quantidade estimada]]*Tabela1143142022[[#This Row],[Estimativa de valor unitário2]]</f>
        <v>2266308</v>
      </c>
      <c r="G94" s="22" t="s">
        <v>88</v>
      </c>
      <c r="H94" s="22" t="s">
        <v>80</v>
      </c>
      <c r="I94" s="22" t="s">
        <v>111</v>
      </c>
      <c r="J94" s="22" t="s">
        <v>4</v>
      </c>
      <c r="K94" s="22" t="s">
        <v>218</v>
      </c>
      <c r="L94" s="23" t="s">
        <v>172</v>
      </c>
      <c r="M94" s="10"/>
      <c r="N94" s="10"/>
      <c r="O94" s="10"/>
      <c r="P94" s="10"/>
      <c r="Q94" s="11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1:30" s="13" customFormat="1" ht="70" customHeight="1" x14ac:dyDescent="0.3">
      <c r="A95" s="21" t="s">
        <v>7</v>
      </c>
      <c r="B95" s="41" t="s">
        <v>152</v>
      </c>
      <c r="C95" s="23" t="s">
        <v>138</v>
      </c>
      <c r="D95" s="42">
        <v>85106</v>
      </c>
      <c r="E95" s="53">
        <v>9.4</v>
      </c>
      <c r="F95" s="15">
        <v>800000</v>
      </c>
      <c r="G95" s="22" t="s">
        <v>88</v>
      </c>
      <c r="H95" s="22" t="s">
        <v>128</v>
      </c>
      <c r="I95" s="22" t="s">
        <v>139</v>
      </c>
      <c r="J95" s="22" t="s">
        <v>4</v>
      </c>
      <c r="K95" s="22" t="s">
        <v>218</v>
      </c>
      <c r="L95" s="23" t="s">
        <v>164</v>
      </c>
      <c r="M95" s="10"/>
      <c r="N95" s="10"/>
      <c r="O95" s="10"/>
      <c r="P95" s="10"/>
      <c r="Q95" s="11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spans="1:30" s="13" customFormat="1" ht="70" customHeight="1" x14ac:dyDescent="0.3">
      <c r="A96" s="21" t="s">
        <v>7</v>
      </c>
      <c r="B96" s="22" t="s">
        <v>231</v>
      </c>
      <c r="C96" s="23" t="s">
        <v>167</v>
      </c>
      <c r="D96" s="24">
        <v>4822</v>
      </c>
      <c r="E96" s="25">
        <v>120</v>
      </c>
      <c r="F96" s="15">
        <f>Tabela1143142022[[#This Row],[Quantidade estimada]]*Tabela1143142022[[#This Row],[Estimativa de valor unitário2]]</f>
        <v>578640</v>
      </c>
      <c r="G96" s="22" t="s">
        <v>88</v>
      </c>
      <c r="H96" s="22" t="s">
        <v>80</v>
      </c>
      <c r="I96" s="22" t="s">
        <v>111</v>
      </c>
      <c r="J96" s="22" t="s">
        <v>4</v>
      </c>
      <c r="K96" s="22" t="s">
        <v>218</v>
      </c>
      <c r="L96" s="23" t="s">
        <v>232</v>
      </c>
      <c r="M96" s="10"/>
      <c r="N96" s="10"/>
      <c r="O96" s="10"/>
      <c r="P96" s="10"/>
      <c r="Q96" s="11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 s="13" customFormat="1" ht="70" customHeight="1" x14ac:dyDescent="0.3">
      <c r="A97" s="21" t="s">
        <v>7</v>
      </c>
      <c r="B97" s="41" t="s">
        <v>108</v>
      </c>
      <c r="C97" s="23" t="s">
        <v>37</v>
      </c>
      <c r="D97" s="42">
        <v>2363</v>
      </c>
      <c r="E97" s="53">
        <v>130</v>
      </c>
      <c r="F97" s="15">
        <f>Tabela1143142022[[#This Row],[Quantidade estimada]]*Tabela1143142022[[#This Row],[Estimativa de valor unitário2]]</f>
        <v>307190</v>
      </c>
      <c r="G97" s="22" t="s">
        <v>88</v>
      </c>
      <c r="H97" s="22" t="s">
        <v>78</v>
      </c>
      <c r="I97" s="22" t="s">
        <v>111</v>
      </c>
      <c r="J97" s="22" t="s">
        <v>4</v>
      </c>
      <c r="K97" s="22" t="s">
        <v>218</v>
      </c>
      <c r="L97" s="23"/>
      <c r="M97" s="10"/>
      <c r="N97" s="10"/>
      <c r="O97" s="10"/>
      <c r="P97" s="10"/>
      <c r="Q97" s="11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s="13" customFormat="1" ht="31.95" x14ac:dyDescent="0.3">
      <c r="A98" s="21" t="s">
        <v>7</v>
      </c>
      <c r="B98" s="41" t="s">
        <v>165</v>
      </c>
      <c r="C98" s="23" t="s">
        <v>30</v>
      </c>
      <c r="D98" s="42">
        <v>1</v>
      </c>
      <c r="E98" s="53">
        <v>109692</v>
      </c>
      <c r="F98" s="15">
        <f>Tabela1143142022[[#This Row],[Estimativa de valor unitário2]]*Tabela1143142022[[#This Row],[Quantidade estimada]]</f>
        <v>109692</v>
      </c>
      <c r="G98" s="22" t="s">
        <v>88</v>
      </c>
      <c r="H98" s="22" t="s">
        <v>128</v>
      </c>
      <c r="I98" s="22" t="s">
        <v>111</v>
      </c>
      <c r="J98" s="22" t="s">
        <v>4</v>
      </c>
      <c r="K98" s="22" t="s">
        <v>218</v>
      </c>
      <c r="L98" s="23" t="s">
        <v>166</v>
      </c>
      <c r="M98" s="10"/>
      <c r="N98" s="10"/>
      <c r="O98" s="10"/>
      <c r="P98" s="10"/>
      <c r="Q98" s="11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 s="13" customFormat="1" ht="53.25" x14ac:dyDescent="0.3">
      <c r="A99" s="33" t="s">
        <v>16</v>
      </c>
      <c r="B99" s="22" t="s">
        <v>209</v>
      </c>
      <c r="C99" s="23" t="s">
        <v>104</v>
      </c>
      <c r="D99" s="24">
        <v>1222</v>
      </c>
      <c r="E99" s="25">
        <v>1925.94</v>
      </c>
      <c r="F99" s="15">
        <v>2353507.19</v>
      </c>
      <c r="G99" s="22" t="s">
        <v>88</v>
      </c>
      <c r="H99" s="22" t="s">
        <v>192</v>
      </c>
      <c r="I99" s="22" t="s">
        <v>114</v>
      </c>
      <c r="J99" s="22" t="s">
        <v>4</v>
      </c>
      <c r="K99" s="22" t="s">
        <v>211</v>
      </c>
      <c r="L99" s="23" t="s">
        <v>210</v>
      </c>
      <c r="M99" s="10"/>
      <c r="N99" s="10"/>
      <c r="O99" s="10"/>
      <c r="P99" s="10"/>
      <c r="Q99" s="11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 s="13" customFormat="1" ht="31.95" x14ac:dyDescent="0.3">
      <c r="A100" s="33" t="s">
        <v>16</v>
      </c>
      <c r="B100" s="22" t="s">
        <v>59</v>
      </c>
      <c r="C100" s="23" t="s">
        <v>30</v>
      </c>
      <c r="D100" s="24">
        <v>12</v>
      </c>
      <c r="E100" s="25">
        <v>180000</v>
      </c>
      <c r="F100" s="15">
        <f>Tabela1143142022[[#This Row],[Quantidade estimada]]*Tabela1143142022[[#This Row],[Estimativa de valor unitário2]]</f>
        <v>2160000</v>
      </c>
      <c r="G100" s="22" t="s">
        <v>99</v>
      </c>
      <c r="H100" s="22" t="s">
        <v>80</v>
      </c>
      <c r="I100" s="22" t="s">
        <v>116</v>
      </c>
      <c r="J100" s="22" t="s">
        <v>4</v>
      </c>
      <c r="K100" s="22" t="s">
        <v>218</v>
      </c>
      <c r="L100" s="23" t="s">
        <v>120</v>
      </c>
      <c r="M100" s="10"/>
      <c r="N100" s="10"/>
      <c r="O100" s="10"/>
      <c r="P100" s="10"/>
      <c r="Q100" s="11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 s="1" customFormat="1" ht="31.95" x14ac:dyDescent="0.3">
      <c r="A101" s="33" t="s">
        <v>16</v>
      </c>
      <c r="B101" s="22" t="s">
        <v>101</v>
      </c>
      <c r="C101" s="23" t="s">
        <v>33</v>
      </c>
      <c r="D101" s="24">
        <v>12</v>
      </c>
      <c r="E101" s="25">
        <v>80041.19</v>
      </c>
      <c r="F101" s="15">
        <f>Tabela1143142022[[#This Row],[Quantidade estimada]]*Tabela1143142022[[#This Row],[Estimativa de valor unitário2]]</f>
        <v>960494.28</v>
      </c>
      <c r="G101" s="22" t="s">
        <v>89</v>
      </c>
      <c r="H101" s="22" t="s">
        <v>80</v>
      </c>
      <c r="I101" s="17" t="s">
        <v>115</v>
      </c>
      <c r="J101" s="22" t="s">
        <v>4</v>
      </c>
      <c r="K101" s="22" t="s">
        <v>218</v>
      </c>
      <c r="L101" s="23" t="s">
        <v>120</v>
      </c>
    </row>
    <row r="102" spans="1:30" s="1" customFormat="1" ht="31.95" x14ac:dyDescent="0.3">
      <c r="A102" s="33" t="s">
        <v>16</v>
      </c>
      <c r="B102" s="22" t="s">
        <v>21</v>
      </c>
      <c r="C102" s="23" t="s">
        <v>33</v>
      </c>
      <c r="D102" s="24">
        <v>12</v>
      </c>
      <c r="E102" s="25">
        <v>60000</v>
      </c>
      <c r="F102" s="15">
        <f>Tabela1143142022[[#This Row],[Quantidade estimada]]*Tabela1143142022[[#This Row],[Estimativa de valor unitário2]]</f>
        <v>720000</v>
      </c>
      <c r="G102" s="22" t="s">
        <v>99</v>
      </c>
      <c r="H102" s="22" t="s">
        <v>80</v>
      </c>
      <c r="I102" s="22" t="s">
        <v>116</v>
      </c>
      <c r="J102" s="22" t="s">
        <v>4</v>
      </c>
      <c r="K102" s="22" t="s">
        <v>218</v>
      </c>
      <c r="L102" s="23" t="s">
        <v>120</v>
      </c>
    </row>
    <row r="103" spans="1:30" s="1" customFormat="1" ht="31.95" x14ac:dyDescent="0.3">
      <c r="A103" s="33" t="s">
        <v>16</v>
      </c>
      <c r="B103" s="22" t="s">
        <v>23</v>
      </c>
      <c r="C103" s="23" t="s">
        <v>30</v>
      </c>
      <c r="D103" s="24">
        <v>100</v>
      </c>
      <c r="E103" s="25">
        <v>5000</v>
      </c>
      <c r="F103" s="15">
        <f>Tabela1143142022[[#This Row],[Quantidade estimada]]*Tabela1143142022[[#This Row],[Estimativa de valor unitário2]]</f>
        <v>500000</v>
      </c>
      <c r="G103" s="22" t="s">
        <v>88</v>
      </c>
      <c r="H103" s="22" t="s">
        <v>80</v>
      </c>
      <c r="I103" s="22" t="s">
        <v>114</v>
      </c>
      <c r="J103" s="22" t="s">
        <v>4</v>
      </c>
      <c r="K103" s="22" t="s">
        <v>218</v>
      </c>
      <c r="L103" s="23"/>
    </row>
    <row r="104" spans="1:30" s="1" customFormat="1" ht="31.95" x14ac:dyDescent="0.3">
      <c r="A104" s="33" t="s">
        <v>16</v>
      </c>
      <c r="B104" s="22" t="s">
        <v>19</v>
      </c>
      <c r="C104" s="23" t="s">
        <v>33</v>
      </c>
      <c r="D104" s="24">
        <v>12</v>
      </c>
      <c r="E104" s="25">
        <v>41000</v>
      </c>
      <c r="F104" s="15">
        <f>Tabela1143142022[[#This Row],[Quantidade estimada]]*Tabela1143142022[[#This Row],[Estimativa de valor unitário2]]</f>
        <v>492000</v>
      </c>
      <c r="G104" s="22" t="s">
        <v>99</v>
      </c>
      <c r="H104" s="22" t="s">
        <v>80</v>
      </c>
      <c r="I104" s="22" t="s">
        <v>116</v>
      </c>
      <c r="J104" s="22" t="s">
        <v>4</v>
      </c>
      <c r="K104" s="22" t="s">
        <v>218</v>
      </c>
      <c r="L104" s="23" t="s">
        <v>120</v>
      </c>
    </row>
    <row r="105" spans="1:30" s="1" customFormat="1" ht="31.95" x14ac:dyDescent="0.3">
      <c r="A105" s="33" t="s">
        <v>16</v>
      </c>
      <c r="B105" s="22" t="s">
        <v>51</v>
      </c>
      <c r="C105" s="23" t="s">
        <v>30</v>
      </c>
      <c r="D105" s="24">
        <v>70</v>
      </c>
      <c r="E105" s="25">
        <v>4500</v>
      </c>
      <c r="F105" s="15">
        <f>Tabela1143142022[[#This Row],[Quantidade estimada]]*Tabela1143142022[[#This Row],[Estimativa de valor unitário2]]</f>
        <v>315000</v>
      </c>
      <c r="G105" s="22" t="s">
        <v>88</v>
      </c>
      <c r="H105" s="22" t="s">
        <v>36</v>
      </c>
      <c r="I105" s="22" t="s">
        <v>114</v>
      </c>
      <c r="J105" s="22" t="s">
        <v>4</v>
      </c>
      <c r="K105" s="22" t="s">
        <v>218</v>
      </c>
      <c r="L105" s="23"/>
    </row>
    <row r="106" spans="1:30" s="1" customFormat="1" ht="31.95" x14ac:dyDescent="0.3">
      <c r="A106" s="33" t="s">
        <v>16</v>
      </c>
      <c r="B106" s="22" t="s">
        <v>25</v>
      </c>
      <c r="C106" s="23" t="s">
        <v>33</v>
      </c>
      <c r="D106" s="24">
        <v>12</v>
      </c>
      <c r="E106" s="25">
        <v>23300</v>
      </c>
      <c r="F106" s="15">
        <f>Tabela1143142022[[#This Row],[Quantidade estimada]]*Tabela1143142022[[#This Row],[Estimativa de valor unitário2]]</f>
        <v>279600</v>
      </c>
      <c r="G106" s="22" t="s">
        <v>99</v>
      </c>
      <c r="H106" s="22" t="s">
        <v>79</v>
      </c>
      <c r="I106" s="22" t="s">
        <v>111</v>
      </c>
      <c r="J106" s="22" t="s">
        <v>4</v>
      </c>
      <c r="K106" s="22" t="s">
        <v>218</v>
      </c>
      <c r="L106" s="23" t="s">
        <v>120</v>
      </c>
    </row>
    <row r="107" spans="1:30" s="1" customFormat="1" ht="31.95" x14ac:dyDescent="0.3">
      <c r="A107" s="33" t="s">
        <v>16</v>
      </c>
      <c r="B107" s="22" t="s">
        <v>24</v>
      </c>
      <c r="C107" s="22" t="s">
        <v>33</v>
      </c>
      <c r="D107" s="24">
        <v>12</v>
      </c>
      <c r="E107" s="30">
        <v>20000</v>
      </c>
      <c r="F107" s="16">
        <f>Tabela1143142022[[#This Row],[Quantidade estimada]]*Tabela1143142022[[#This Row],[Estimativa de valor unitário2]]</f>
        <v>240000</v>
      </c>
      <c r="G107" s="22" t="s">
        <v>99</v>
      </c>
      <c r="H107" s="51" t="s">
        <v>36</v>
      </c>
      <c r="I107" s="22" t="s">
        <v>116</v>
      </c>
      <c r="J107" s="23" t="s">
        <v>4</v>
      </c>
      <c r="K107" s="22" t="s">
        <v>218</v>
      </c>
      <c r="L107" s="23" t="s">
        <v>120</v>
      </c>
    </row>
    <row r="108" spans="1:30" s="1" customFormat="1" ht="31.95" x14ac:dyDescent="0.3">
      <c r="A108" s="33" t="s">
        <v>16</v>
      </c>
      <c r="B108" s="22" t="s">
        <v>20</v>
      </c>
      <c r="C108" s="23" t="s">
        <v>33</v>
      </c>
      <c r="D108" s="24">
        <v>12</v>
      </c>
      <c r="E108" s="25">
        <v>17000</v>
      </c>
      <c r="F108" s="15">
        <f>Tabela1143142022[[#This Row],[Quantidade estimada]]*Tabela1143142022[[#This Row],[Estimativa de valor unitário2]]</f>
        <v>204000</v>
      </c>
      <c r="G108" s="22" t="s">
        <v>99</v>
      </c>
      <c r="H108" s="22" t="s">
        <v>80</v>
      </c>
      <c r="I108" s="22" t="s">
        <v>116</v>
      </c>
      <c r="J108" s="23" t="s">
        <v>4</v>
      </c>
      <c r="K108" s="22" t="s">
        <v>218</v>
      </c>
      <c r="L108" s="23" t="s">
        <v>120</v>
      </c>
    </row>
    <row r="109" spans="1:30" s="1" customFormat="1" ht="80.150000000000006" customHeight="1" x14ac:dyDescent="0.3">
      <c r="A109" s="33" t="s">
        <v>16</v>
      </c>
      <c r="B109" s="22" t="s">
        <v>22</v>
      </c>
      <c r="C109" s="22" t="s">
        <v>33</v>
      </c>
      <c r="D109" s="24">
        <v>12</v>
      </c>
      <c r="E109" s="30">
        <v>16670</v>
      </c>
      <c r="F109" s="16">
        <f>Tabela1143142022[[#This Row],[Quantidade estimada]]*Tabela1143142022[[#This Row],[Estimativa de valor unitário2]]</f>
        <v>200040</v>
      </c>
      <c r="G109" s="22" t="s">
        <v>99</v>
      </c>
      <c r="H109" s="51" t="s">
        <v>80</v>
      </c>
      <c r="I109" s="22" t="s">
        <v>116</v>
      </c>
      <c r="J109" s="23" t="s">
        <v>4</v>
      </c>
      <c r="K109" s="22" t="s">
        <v>218</v>
      </c>
      <c r="L109" s="23" t="s">
        <v>120</v>
      </c>
    </row>
    <row r="110" spans="1:30" s="1" customFormat="1" ht="80.150000000000006" customHeight="1" x14ac:dyDescent="0.3">
      <c r="A110" s="33" t="s">
        <v>16</v>
      </c>
      <c r="B110" s="22" t="s">
        <v>60</v>
      </c>
      <c r="C110" s="23" t="s">
        <v>33</v>
      </c>
      <c r="D110" s="24">
        <v>12</v>
      </c>
      <c r="E110" s="25">
        <v>10000</v>
      </c>
      <c r="F110" s="15">
        <f>Tabela1143142022[[#This Row],[Quantidade estimada]]*Tabela1143142022[[#This Row],[Estimativa de valor unitário2]]</f>
        <v>120000</v>
      </c>
      <c r="G110" s="51" t="s">
        <v>99</v>
      </c>
      <c r="H110" s="22" t="s">
        <v>80</v>
      </c>
      <c r="I110" s="22" t="s">
        <v>116</v>
      </c>
      <c r="J110" s="22" t="s">
        <v>4</v>
      </c>
      <c r="K110" s="22" t="s">
        <v>218</v>
      </c>
      <c r="L110" s="23" t="s">
        <v>120</v>
      </c>
    </row>
    <row r="111" spans="1:30" s="1" customFormat="1" ht="80.150000000000006" customHeight="1" x14ac:dyDescent="0.3">
      <c r="A111" s="33" t="s">
        <v>16</v>
      </c>
      <c r="B111" s="22" t="s">
        <v>266</v>
      </c>
      <c r="C111" s="22" t="s">
        <v>30</v>
      </c>
      <c r="D111" s="24">
        <v>10</v>
      </c>
      <c r="E111" s="30">
        <v>7000</v>
      </c>
      <c r="F111" s="16">
        <f>Tabela1143142022[[#This Row],[Estimativa de valor unitário2]]*Tabela1143142022[[#This Row],[Quantidade estimada]]</f>
        <v>70000</v>
      </c>
      <c r="G111" s="22" t="s">
        <v>88</v>
      </c>
      <c r="H111" s="51" t="s">
        <v>36</v>
      </c>
      <c r="I111" s="22" t="s">
        <v>114</v>
      </c>
      <c r="J111" s="23" t="s">
        <v>4</v>
      </c>
      <c r="K111" s="22" t="s">
        <v>218</v>
      </c>
      <c r="L111" s="23" t="s">
        <v>257</v>
      </c>
    </row>
    <row r="112" spans="1:30" s="1" customFormat="1" ht="80.150000000000006" customHeight="1" x14ac:dyDescent="0.3">
      <c r="A112" s="33" t="s">
        <v>16</v>
      </c>
      <c r="B112" s="22" t="s">
        <v>18</v>
      </c>
      <c r="C112" s="22" t="s">
        <v>30</v>
      </c>
      <c r="D112" s="24">
        <v>300</v>
      </c>
      <c r="E112" s="30">
        <v>100</v>
      </c>
      <c r="F112" s="16">
        <f>Tabela1143142022[[#This Row],[Quantidade estimada]]*Tabela1143142022[[#This Row],[Estimativa de valor unitário2]]</f>
        <v>30000</v>
      </c>
      <c r="G112" s="22" t="s">
        <v>99</v>
      </c>
      <c r="H112" s="51" t="s">
        <v>80</v>
      </c>
      <c r="I112" s="22" t="s">
        <v>116</v>
      </c>
      <c r="J112" s="23" t="s">
        <v>4</v>
      </c>
      <c r="K112" s="22" t="s">
        <v>218</v>
      </c>
      <c r="L112" s="23" t="s">
        <v>121</v>
      </c>
    </row>
    <row r="113" spans="1:12" s="1" customFormat="1" ht="80.150000000000006" customHeight="1" x14ac:dyDescent="0.3">
      <c r="A113" s="21" t="s">
        <v>6</v>
      </c>
      <c r="B113" s="22" t="s">
        <v>42</v>
      </c>
      <c r="C113" s="22" t="s">
        <v>33</v>
      </c>
      <c r="D113" s="24">
        <v>12</v>
      </c>
      <c r="E113" s="30">
        <v>766660</v>
      </c>
      <c r="F113" s="16">
        <f>Tabela1143142022[[#This Row],[Quantidade estimada]]*Tabela1143142022[[#This Row],[Estimativa de valor unitário2]]</f>
        <v>9199920</v>
      </c>
      <c r="G113" s="22" t="s">
        <v>99</v>
      </c>
      <c r="H113" s="32" t="s">
        <v>76</v>
      </c>
      <c r="I113" s="22" t="s">
        <v>115</v>
      </c>
      <c r="J113" s="23" t="s">
        <v>4</v>
      </c>
      <c r="K113" s="22" t="s">
        <v>218</v>
      </c>
      <c r="L113" s="23"/>
    </row>
    <row r="114" spans="1:12" s="1" customFormat="1" ht="80.150000000000006" customHeight="1" x14ac:dyDescent="0.3">
      <c r="A114" s="33" t="s">
        <v>6</v>
      </c>
      <c r="B114" s="22" t="s">
        <v>216</v>
      </c>
      <c r="C114" s="22" t="s">
        <v>33</v>
      </c>
      <c r="D114" s="24">
        <v>3</v>
      </c>
      <c r="E114" s="30">
        <v>43750</v>
      </c>
      <c r="F114" s="16">
        <f>Tabela1143142022[[#This Row],[Quantidade estimada]]*Tabela1143142022[[#This Row],[Estimativa de valor unitário2]]</f>
        <v>131250</v>
      </c>
      <c r="G114" s="54" t="s">
        <v>89</v>
      </c>
      <c r="H114" s="51" t="s">
        <v>129</v>
      </c>
      <c r="I114" s="22" t="s">
        <v>115</v>
      </c>
      <c r="J114" s="23" t="s">
        <v>4</v>
      </c>
      <c r="K114" s="22" t="s">
        <v>69</v>
      </c>
      <c r="L114" s="23" t="s">
        <v>215</v>
      </c>
    </row>
    <row r="115" spans="1:12" s="1" customFormat="1" ht="80.150000000000006" customHeight="1" x14ac:dyDescent="0.3">
      <c r="A115" s="21" t="s">
        <v>3</v>
      </c>
      <c r="B115" s="22" t="s">
        <v>62</v>
      </c>
      <c r="C115" s="22" t="s">
        <v>30</v>
      </c>
      <c r="D115" s="24">
        <v>2</v>
      </c>
      <c r="E115" s="30">
        <v>1139000</v>
      </c>
      <c r="F115" s="16">
        <f>Tabela1143142022[[#This Row],[Quantidade estimada]]*Tabela1143142022[[#This Row],[Estimativa de valor unitário2]]</f>
        <v>2278000</v>
      </c>
      <c r="G115" s="22" t="s">
        <v>88</v>
      </c>
      <c r="H115" s="55" t="s">
        <v>76</v>
      </c>
      <c r="I115" s="22" t="s">
        <v>114</v>
      </c>
      <c r="J115" s="23" t="s">
        <v>4</v>
      </c>
      <c r="K115" s="22" t="s">
        <v>218</v>
      </c>
      <c r="L115" s="23"/>
    </row>
    <row r="116" spans="1:12" s="1" customFormat="1" ht="80.150000000000006" customHeight="1" x14ac:dyDescent="0.3">
      <c r="A116" s="21" t="s">
        <v>3</v>
      </c>
      <c r="B116" s="26" t="s">
        <v>54</v>
      </c>
      <c r="C116" s="26" t="s">
        <v>30</v>
      </c>
      <c r="D116" s="28">
        <v>10</v>
      </c>
      <c r="E116" s="37">
        <v>110000</v>
      </c>
      <c r="F116" s="16">
        <f>Tabela1143142022[[#This Row],[Quantidade estimada]]*Tabela1143142022[[#This Row],[Estimativa de valor unitário2]]</f>
        <v>1100000</v>
      </c>
      <c r="G116" s="22" t="s">
        <v>88</v>
      </c>
      <c r="H116" s="51" t="s">
        <v>130</v>
      </c>
      <c r="I116" s="22" t="s">
        <v>114</v>
      </c>
      <c r="J116" s="22" t="s">
        <v>4</v>
      </c>
      <c r="K116" s="22" t="s">
        <v>218</v>
      </c>
      <c r="L116" s="23" t="s">
        <v>235</v>
      </c>
    </row>
    <row r="117" spans="1:12" s="1" customFormat="1" ht="80.150000000000006" customHeight="1" x14ac:dyDescent="0.3">
      <c r="A117" s="21" t="s">
        <v>3</v>
      </c>
      <c r="B117" s="56" t="s">
        <v>0</v>
      </c>
      <c r="C117" s="26" t="s">
        <v>28</v>
      </c>
      <c r="D117" s="28">
        <v>300000</v>
      </c>
      <c r="E117" s="37">
        <v>3.6</v>
      </c>
      <c r="F117" s="16">
        <f>Tabela1143142022[[#This Row],[Quantidade estimada]]*Tabela1143142022[[#This Row],[Estimativa de valor unitário2]]</f>
        <v>1080000</v>
      </c>
      <c r="G117" s="22" t="s">
        <v>99</v>
      </c>
      <c r="H117" s="51" t="s">
        <v>79</v>
      </c>
      <c r="I117" s="22" t="s">
        <v>112</v>
      </c>
      <c r="J117" s="22" t="s">
        <v>4</v>
      </c>
      <c r="K117" s="22" t="s">
        <v>218</v>
      </c>
      <c r="L117" s="23"/>
    </row>
    <row r="118" spans="1:12" s="1" customFormat="1" ht="80.150000000000006" customHeight="1" x14ac:dyDescent="0.3">
      <c r="A118" s="21" t="s">
        <v>3</v>
      </c>
      <c r="B118" s="26" t="s">
        <v>109</v>
      </c>
      <c r="C118" s="26" t="s">
        <v>30</v>
      </c>
      <c r="D118" s="28">
        <v>120000</v>
      </c>
      <c r="E118" s="37">
        <v>4.333333333333333</v>
      </c>
      <c r="F118" s="16">
        <f>Tabela1143142022[[#This Row],[Quantidade estimada]]*Tabela1143142022[[#This Row],[Estimativa de valor unitário2]]</f>
        <v>519999.99999999994</v>
      </c>
      <c r="G118" s="22" t="s">
        <v>99</v>
      </c>
      <c r="H118" s="57" t="s">
        <v>77</v>
      </c>
      <c r="I118" s="22" t="s">
        <v>112</v>
      </c>
      <c r="J118" s="22" t="s">
        <v>4</v>
      </c>
      <c r="K118" s="22" t="s">
        <v>218</v>
      </c>
      <c r="L118" s="23"/>
    </row>
    <row r="119" spans="1:12" s="1" customFormat="1" ht="31.95" x14ac:dyDescent="0.3">
      <c r="A119" s="21" t="s">
        <v>3</v>
      </c>
      <c r="B119" s="26" t="s">
        <v>55</v>
      </c>
      <c r="C119" s="26" t="s">
        <v>30</v>
      </c>
      <c r="D119" s="28">
        <v>1515</v>
      </c>
      <c r="E119" s="37">
        <v>232.11</v>
      </c>
      <c r="F119" s="16">
        <f>Tabela1143142022[[#This Row],[Estimativa de valor unitário2]]*Tabela1143142022[[#This Row],[Quantidade estimada]]</f>
        <v>351646.65</v>
      </c>
      <c r="G119" s="22" t="s">
        <v>88</v>
      </c>
      <c r="H119" s="35" t="s">
        <v>78</v>
      </c>
      <c r="I119" s="22" t="s">
        <v>112</v>
      </c>
      <c r="J119" s="22" t="s">
        <v>4</v>
      </c>
      <c r="K119" s="22" t="s">
        <v>218</v>
      </c>
      <c r="L119" s="58"/>
    </row>
    <row r="120" spans="1:12" s="1" customFormat="1" ht="31.95" x14ac:dyDescent="0.3">
      <c r="A120" s="21" t="s">
        <v>3</v>
      </c>
      <c r="B120" s="26" t="s">
        <v>41</v>
      </c>
      <c r="C120" s="27" t="s">
        <v>28</v>
      </c>
      <c r="D120" s="28">
        <v>78000</v>
      </c>
      <c r="E120" s="29">
        <v>4.0740740740740744</v>
      </c>
      <c r="F120" s="16">
        <f>Tabela1143142022[[#This Row],[Quantidade estimada]]*Tabela1143142022[[#This Row],[Estimativa de valor unitário2]]</f>
        <v>317777.77777777781</v>
      </c>
      <c r="G120" s="22" t="s">
        <v>99</v>
      </c>
      <c r="H120" s="22" t="s">
        <v>79</v>
      </c>
      <c r="I120" s="22" t="s">
        <v>112</v>
      </c>
      <c r="J120" s="22" t="s">
        <v>4</v>
      </c>
      <c r="K120" s="23" t="s">
        <v>69</v>
      </c>
      <c r="L120" s="23"/>
    </row>
    <row r="121" spans="1:12" s="1" customFormat="1" ht="69.05" customHeight="1" x14ac:dyDescent="0.3">
      <c r="A121" s="21" t="s">
        <v>3</v>
      </c>
      <c r="B121" s="22" t="s">
        <v>47</v>
      </c>
      <c r="C121" s="23" t="s">
        <v>30</v>
      </c>
      <c r="D121" s="24">
        <v>1</v>
      </c>
      <c r="E121" s="25">
        <v>300000</v>
      </c>
      <c r="F121" s="16">
        <f>Tabela1143142022[[#This Row],[Quantidade estimada]]*Tabela1143142022[[#This Row],[Estimativa de valor unitário2]]</f>
        <v>300000</v>
      </c>
      <c r="G121" s="22" t="s">
        <v>99</v>
      </c>
      <c r="H121" s="22" t="s">
        <v>79</v>
      </c>
      <c r="I121" s="22" t="s">
        <v>111</v>
      </c>
      <c r="J121" s="22" t="s">
        <v>4</v>
      </c>
      <c r="K121" s="22" t="s">
        <v>218</v>
      </c>
      <c r="L121" s="23" t="s">
        <v>226</v>
      </c>
    </row>
    <row r="122" spans="1:12" s="1" customFormat="1" ht="31.95" x14ac:dyDescent="0.3">
      <c r="A122" s="21" t="s">
        <v>3</v>
      </c>
      <c r="B122" s="22" t="s">
        <v>45</v>
      </c>
      <c r="C122" s="23" t="s">
        <v>30</v>
      </c>
      <c r="D122" s="24">
        <v>2550</v>
      </c>
      <c r="E122" s="25">
        <v>78.42</v>
      </c>
      <c r="F122" s="16">
        <f>Tabela1143142022[[#This Row],[Quantidade estimada]]*Tabela1143142022[[#This Row],[Estimativa de valor unitário2]]</f>
        <v>199971</v>
      </c>
      <c r="G122" s="22" t="s">
        <v>88</v>
      </c>
      <c r="H122" s="38" t="s">
        <v>131</v>
      </c>
      <c r="I122" s="22" t="s">
        <v>112</v>
      </c>
      <c r="J122" s="22" t="s">
        <v>4</v>
      </c>
      <c r="K122" s="22" t="s">
        <v>218</v>
      </c>
      <c r="L122" s="23"/>
    </row>
    <row r="123" spans="1:12" s="1" customFormat="1" ht="31.95" x14ac:dyDescent="0.3">
      <c r="A123" s="21" t="s">
        <v>3</v>
      </c>
      <c r="B123" s="22" t="s">
        <v>134</v>
      </c>
      <c r="C123" s="23" t="s">
        <v>30</v>
      </c>
      <c r="D123" s="24">
        <v>1</v>
      </c>
      <c r="E123" s="25">
        <v>68191.199999999997</v>
      </c>
      <c r="F123" s="16">
        <f>Tabela1143142022[[#This Row],[Quantidade estimada]]*Tabela1143142022[[#This Row],[Estimativa de valor unitário2]]</f>
        <v>68191.199999999997</v>
      </c>
      <c r="G123" s="22" t="s">
        <v>88</v>
      </c>
      <c r="H123" s="59" t="s">
        <v>129</v>
      </c>
      <c r="I123" s="22" t="s">
        <v>112</v>
      </c>
      <c r="J123" s="52" t="s">
        <v>4</v>
      </c>
      <c r="K123" s="22" t="s">
        <v>218</v>
      </c>
      <c r="L123" s="23" t="s">
        <v>135</v>
      </c>
    </row>
    <row r="124" spans="1:12" s="1" customFormat="1" ht="31.95" x14ac:dyDescent="0.3">
      <c r="A124" s="21" t="s">
        <v>3</v>
      </c>
      <c r="B124" s="26" t="s">
        <v>2</v>
      </c>
      <c r="C124" s="27" t="s">
        <v>30</v>
      </c>
      <c r="D124" s="28">
        <v>300</v>
      </c>
      <c r="E124" s="29">
        <v>80</v>
      </c>
      <c r="F124" s="15">
        <f>Tabela1143142022[[#This Row],[Quantidade estimada]]*Tabela1143142022[[#This Row],[Estimativa de valor unitário2]]</f>
        <v>24000</v>
      </c>
      <c r="G124" s="22" t="s">
        <v>88</v>
      </c>
      <c r="H124" s="38" t="s">
        <v>131</v>
      </c>
      <c r="I124" s="22" t="s">
        <v>111</v>
      </c>
      <c r="J124" s="22" t="s">
        <v>4</v>
      </c>
      <c r="K124" s="22" t="s">
        <v>218</v>
      </c>
      <c r="L124" s="23"/>
    </row>
    <row r="125" spans="1:12" s="1" customFormat="1" ht="37.6" customHeight="1" x14ac:dyDescent="0.3">
      <c r="A125" s="21" t="s">
        <v>3</v>
      </c>
      <c r="B125" s="26" t="s">
        <v>1</v>
      </c>
      <c r="C125" s="27" t="s">
        <v>30</v>
      </c>
      <c r="D125" s="28">
        <v>300</v>
      </c>
      <c r="E125" s="29">
        <v>80</v>
      </c>
      <c r="F125" s="15">
        <f>Tabela1143142022[[#This Row],[Quantidade estimada]]*Tabela1143142022[[#This Row],[Estimativa de valor unitário2]]</f>
        <v>24000</v>
      </c>
      <c r="G125" s="22" t="s">
        <v>88</v>
      </c>
      <c r="H125" s="38" t="s">
        <v>131</v>
      </c>
      <c r="I125" s="22" t="s">
        <v>111</v>
      </c>
      <c r="J125" s="22" t="s">
        <v>4</v>
      </c>
      <c r="K125" s="22" t="s">
        <v>218</v>
      </c>
      <c r="L125" s="23"/>
    </row>
    <row r="126" spans="1:12" s="1" customFormat="1" ht="33.85" customHeight="1" x14ac:dyDescent="0.3">
      <c r="A126" s="21" t="s">
        <v>3</v>
      </c>
      <c r="B126" s="22" t="s">
        <v>133</v>
      </c>
      <c r="C126" s="23" t="s">
        <v>30</v>
      </c>
      <c r="D126" s="24">
        <v>3</v>
      </c>
      <c r="E126" s="25">
        <v>2800</v>
      </c>
      <c r="F126" s="15">
        <f>Tabela1143142022[[#This Row],[Quantidade estimada]]*Tabela1143142022[[#This Row],[Estimativa de valor unitário2]]</f>
        <v>8400</v>
      </c>
      <c r="G126" s="22" t="s">
        <v>88</v>
      </c>
      <c r="H126" s="22" t="s">
        <v>79</v>
      </c>
      <c r="I126" s="22" t="s">
        <v>114</v>
      </c>
      <c r="J126" s="22" t="s">
        <v>4</v>
      </c>
      <c r="K126" s="22" t="s">
        <v>218</v>
      </c>
      <c r="L126" s="23" t="s">
        <v>137</v>
      </c>
    </row>
    <row r="127" spans="1:12" s="1" customFormat="1" ht="12.7" customHeight="1" x14ac:dyDescent="0.3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</row>
    <row r="128" spans="1:12" s="1" customFormat="1" ht="12.7" customHeight="1" x14ac:dyDescent="0.3">
      <c r="A128" s="60" t="s">
        <v>168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</row>
    <row r="129" spans="1:12" s="1" customFormat="1" ht="12.7" customHeight="1" x14ac:dyDescent="0.3">
      <c r="A129" s="60" t="s">
        <v>169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</row>
    <row r="130" spans="1:12" s="1" customFormat="1" ht="80.150000000000006" customHeight="1" x14ac:dyDescent="0.3">
      <c r="A130" s="60" t="s">
        <v>170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</row>
    <row r="131" spans="1:12" s="1" customFormat="1" ht="80.150000000000006" customHeight="1" x14ac:dyDescent="0.3">
      <c r="A131" s="60" t="s">
        <v>171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</row>
    <row r="132" spans="1:12" s="1" customFormat="1" ht="80.150000000000006" customHeight="1" x14ac:dyDescent="0.3"/>
    <row r="133" spans="1:12" s="1" customFormat="1" ht="80.150000000000006" customHeight="1" x14ac:dyDescent="0.3"/>
    <row r="134" spans="1:12" s="1" customFormat="1" ht="80.150000000000006" customHeight="1" x14ac:dyDescent="0.3"/>
    <row r="135" spans="1:12" s="1" customFormat="1" ht="80.150000000000006" customHeight="1" x14ac:dyDescent="0.3"/>
    <row r="136" spans="1:12" s="1" customFormat="1" ht="80.150000000000006" customHeight="1" x14ac:dyDescent="0.3"/>
    <row r="137" spans="1:12" s="1" customFormat="1" ht="80.150000000000006" customHeight="1" x14ac:dyDescent="0.3"/>
    <row r="138" spans="1:12" s="1" customFormat="1" ht="80.150000000000006" customHeight="1" x14ac:dyDescent="0.3"/>
    <row r="139" spans="1:12" s="1" customFormat="1" ht="80.150000000000006" customHeight="1" x14ac:dyDescent="0.3"/>
    <row r="140" spans="1:12" s="1" customFormat="1" ht="80.150000000000006" customHeight="1" x14ac:dyDescent="0.3"/>
    <row r="141" spans="1:12" s="1" customFormat="1" ht="80.150000000000006" customHeight="1" x14ac:dyDescent="0.3"/>
    <row r="142" spans="1:12" s="1" customFormat="1" ht="80.150000000000006" customHeight="1" x14ac:dyDescent="0.3"/>
    <row r="143" spans="1:12" s="1" customFormat="1" ht="80.150000000000006" customHeight="1" x14ac:dyDescent="0.3"/>
    <row r="144" spans="1:12" s="1" customFormat="1" ht="80.150000000000006" customHeight="1" x14ac:dyDescent="0.3"/>
    <row r="145" s="1" customFormat="1" ht="80.150000000000006" customHeight="1" x14ac:dyDescent="0.3"/>
    <row r="146" s="1" customFormat="1" ht="80.150000000000006" customHeight="1" x14ac:dyDescent="0.3"/>
    <row r="147" s="1" customFormat="1" ht="80.150000000000006" customHeight="1" x14ac:dyDescent="0.3"/>
    <row r="148" s="1" customFormat="1" ht="80.150000000000006" customHeight="1" x14ac:dyDescent="0.3"/>
    <row r="149" s="1" customFormat="1" ht="80.150000000000006" customHeight="1" x14ac:dyDescent="0.3"/>
    <row r="150" s="1" customFormat="1" ht="80.150000000000006" customHeight="1" x14ac:dyDescent="0.3"/>
    <row r="151" s="1" customFormat="1" ht="80.150000000000006" customHeight="1" x14ac:dyDescent="0.3"/>
    <row r="152" s="1" customFormat="1" ht="80.150000000000006" customHeight="1" x14ac:dyDescent="0.3"/>
    <row r="153" s="1" customFormat="1" ht="80.150000000000006" customHeight="1" x14ac:dyDescent="0.3"/>
    <row r="154" s="1" customFormat="1" ht="80.150000000000006" customHeight="1" x14ac:dyDescent="0.3"/>
    <row r="155" s="1" customFormat="1" ht="80.150000000000006" customHeight="1" x14ac:dyDescent="0.3"/>
    <row r="156" s="1" customFormat="1" ht="80.150000000000006" customHeight="1" x14ac:dyDescent="0.3"/>
    <row r="157" s="1" customFormat="1" ht="80.150000000000006" customHeight="1" x14ac:dyDescent="0.3"/>
    <row r="158" s="1" customFormat="1" ht="80.150000000000006" customHeight="1" x14ac:dyDescent="0.3"/>
    <row r="159" s="1" customFormat="1" ht="80.150000000000006" customHeight="1" x14ac:dyDescent="0.3"/>
    <row r="160" s="1" customFormat="1" ht="80.150000000000006" customHeight="1" x14ac:dyDescent="0.3"/>
    <row r="161" spans="1:12" s="1" customFormat="1" ht="80.150000000000006" customHeight="1" x14ac:dyDescent="0.3"/>
    <row r="162" spans="1:12" s="1" customFormat="1" ht="80.150000000000006" customHeight="1" x14ac:dyDescent="0.3"/>
    <row r="163" spans="1:12" s="1" customFormat="1" ht="80.150000000000006" customHeight="1" x14ac:dyDescent="0.3"/>
    <row r="164" spans="1:12" s="1" customFormat="1" ht="80.150000000000006" customHeight="1" x14ac:dyDescent="0.3"/>
    <row r="165" spans="1:12" s="1" customFormat="1" ht="80.150000000000006" customHeight="1" x14ac:dyDescent="0.3"/>
    <row r="166" spans="1:12" s="1" customFormat="1" ht="80.150000000000006" customHeight="1" x14ac:dyDescent="0.3"/>
    <row r="167" spans="1:12" s="1" customFormat="1" ht="80.150000000000006" customHeight="1" x14ac:dyDescent="0.3"/>
    <row r="168" spans="1:12" s="1" customFormat="1" ht="80.150000000000006" customHeight="1" x14ac:dyDescent="0.3"/>
    <row r="169" spans="1:12" s="1" customFormat="1" ht="80.150000000000006" customHeight="1" x14ac:dyDescent="0.3"/>
    <row r="170" spans="1:12" ht="80.150000000000006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80.150000000000006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80.150000000000006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80.150000000000006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80.150000000000006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80.150000000000006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80.150000000000006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80.150000000000006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80.150000000000006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80.150000000000006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80.150000000000006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80.150000000000006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80.150000000000006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80.150000000000006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80.150000000000006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80.150000000000006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80.150000000000006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80.150000000000006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80.150000000000006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80.150000000000006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80.150000000000006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80.150000000000006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80.150000000000006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80.150000000000006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80.150000000000006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80.150000000000006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80.150000000000006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80.150000000000006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80.150000000000006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80.150000000000006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80.150000000000006" customHeight="1" x14ac:dyDescent="0.3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14"/>
      <c r="L200" s="14"/>
    </row>
    <row r="201" spans="1:12" ht="80.150000000000006" customHeight="1" x14ac:dyDescent="0.3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14"/>
      <c r="L201" s="14"/>
    </row>
    <row r="202" spans="1:12" ht="80.150000000000006" customHeight="1" x14ac:dyDescent="0.3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14"/>
      <c r="L202" s="14"/>
    </row>
    <row r="203" spans="1:12" ht="80.150000000000006" customHeight="1" x14ac:dyDescent="0.3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14"/>
      <c r="L203" s="14"/>
    </row>
    <row r="204" spans="1:12" ht="80.150000000000006" customHeight="1" x14ac:dyDescent="0.3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14"/>
      <c r="L204" s="14"/>
    </row>
    <row r="205" spans="1:12" ht="80.150000000000006" customHeight="1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14"/>
      <c r="L205" s="14"/>
    </row>
    <row r="206" spans="1:12" ht="80.150000000000006" customHeight="1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14"/>
      <c r="L206" s="14"/>
    </row>
    <row r="207" spans="1:12" ht="80.150000000000006" customHeight="1" x14ac:dyDescent="0.3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14"/>
      <c r="L207" s="14"/>
    </row>
    <row r="208" spans="1:12" ht="80.150000000000006" customHeight="1" x14ac:dyDescent="0.3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14"/>
      <c r="L208" s="14"/>
    </row>
    <row r="209" spans="1:12" ht="80.150000000000006" customHeight="1" x14ac:dyDescent="0.3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14"/>
      <c r="L209" s="14"/>
    </row>
    <row r="210" spans="1:12" ht="80.150000000000006" customHeight="1" x14ac:dyDescent="0.3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14"/>
      <c r="L210" s="14"/>
    </row>
    <row r="211" spans="1:12" ht="80.150000000000006" customHeight="1" x14ac:dyDescent="0.3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14"/>
      <c r="L211" s="14"/>
    </row>
    <row r="212" spans="1:12" ht="80.150000000000006" customHeight="1" x14ac:dyDescent="0.3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14"/>
      <c r="L212" s="14"/>
    </row>
    <row r="213" spans="1:12" ht="80.150000000000006" customHeight="1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14"/>
      <c r="L213" s="14"/>
    </row>
    <row r="214" spans="1:12" ht="80.150000000000006" customHeight="1" x14ac:dyDescent="0.3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14"/>
      <c r="L214" s="14"/>
    </row>
    <row r="215" spans="1:12" ht="80.150000000000006" customHeight="1" x14ac:dyDescent="0.3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14"/>
      <c r="L215" s="14"/>
    </row>
    <row r="216" spans="1:12" ht="80.150000000000006" customHeight="1" x14ac:dyDescent="0.3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14"/>
      <c r="L216" s="14"/>
    </row>
    <row r="217" spans="1:12" ht="80.150000000000006" customHeight="1" x14ac:dyDescent="0.3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14"/>
      <c r="L217" s="14"/>
    </row>
    <row r="218" spans="1:12" ht="80.150000000000006" customHeight="1" x14ac:dyDescent="0.3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14"/>
      <c r="L218" s="14"/>
    </row>
    <row r="219" spans="1:12" ht="80.150000000000006" customHeight="1" x14ac:dyDescent="0.3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14"/>
      <c r="L219" s="14"/>
    </row>
    <row r="220" spans="1:12" ht="80.150000000000006" customHeight="1" x14ac:dyDescent="0.3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14"/>
      <c r="L220" s="14"/>
    </row>
    <row r="221" spans="1:12" ht="80.150000000000006" customHeight="1" x14ac:dyDescent="0.3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14"/>
      <c r="L221" s="14"/>
    </row>
    <row r="222" spans="1:12" ht="80.150000000000006" customHeight="1" x14ac:dyDescent="0.3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14"/>
      <c r="L222" s="14"/>
    </row>
    <row r="223" spans="1:12" ht="80.150000000000006" customHeight="1" x14ac:dyDescent="0.3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14"/>
      <c r="L223" s="14"/>
    </row>
    <row r="224" spans="1:12" ht="80.150000000000006" customHeight="1" x14ac:dyDescent="0.3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14"/>
      <c r="L224" s="14"/>
    </row>
    <row r="225" spans="1:12" ht="80.150000000000006" customHeight="1" x14ac:dyDescent="0.3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14"/>
      <c r="L225" s="14"/>
    </row>
    <row r="226" spans="1:12" ht="80.150000000000006" customHeight="1" x14ac:dyDescent="0.3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14"/>
      <c r="L226" s="14"/>
    </row>
    <row r="227" spans="1:12" ht="80.150000000000006" customHeight="1" x14ac:dyDescent="0.3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14"/>
      <c r="L227" s="14"/>
    </row>
    <row r="228" spans="1:12" ht="80.150000000000006" customHeight="1" x14ac:dyDescent="0.3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14"/>
      <c r="L228" s="14"/>
    </row>
    <row r="229" spans="1:12" ht="80.150000000000006" customHeight="1" x14ac:dyDescent="0.3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14"/>
      <c r="L229" s="14"/>
    </row>
    <row r="230" spans="1:12" ht="80.150000000000006" customHeight="1" x14ac:dyDescent="0.3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14"/>
      <c r="L230" s="14"/>
    </row>
    <row r="231" spans="1:12" ht="80.150000000000006" customHeight="1" x14ac:dyDescent="0.3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14"/>
      <c r="L231" s="14"/>
    </row>
    <row r="232" spans="1:12" ht="80.150000000000006" customHeight="1" x14ac:dyDescent="0.3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14"/>
      <c r="L232" s="14"/>
    </row>
    <row r="233" spans="1:12" ht="80.150000000000006" customHeight="1" x14ac:dyDescent="0.3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14"/>
      <c r="L233" s="14"/>
    </row>
    <row r="234" spans="1:12" ht="80.150000000000006" customHeight="1" x14ac:dyDescent="0.3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14"/>
      <c r="L234" s="14"/>
    </row>
    <row r="235" spans="1:12" ht="80.150000000000006" customHeight="1" x14ac:dyDescent="0.3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14"/>
      <c r="L235" s="14"/>
    </row>
    <row r="236" spans="1:12" ht="80.150000000000006" customHeight="1" x14ac:dyDescent="0.3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14"/>
      <c r="L236" s="14"/>
    </row>
    <row r="237" spans="1:12" ht="80.150000000000006" customHeight="1" x14ac:dyDescent="0.3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14"/>
      <c r="L237" s="14"/>
    </row>
    <row r="238" spans="1:12" ht="80.150000000000006" customHeight="1" x14ac:dyDescent="0.3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14"/>
      <c r="L238" s="14"/>
    </row>
    <row r="239" spans="1:12" ht="80.150000000000006" customHeight="1" x14ac:dyDescent="0.3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14"/>
      <c r="L239" s="14"/>
    </row>
    <row r="240" spans="1:12" ht="80.150000000000006" customHeight="1" x14ac:dyDescent="0.3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14"/>
      <c r="L240" s="14"/>
    </row>
    <row r="241" spans="1:12" ht="80.150000000000006" customHeight="1" x14ac:dyDescent="0.3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14"/>
      <c r="L241" s="14"/>
    </row>
    <row r="242" spans="1:12" ht="80.150000000000006" customHeight="1" x14ac:dyDescent="0.3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14"/>
      <c r="L242" s="14"/>
    </row>
  </sheetData>
  <sheetProtection algorithmName="SHA-512" hashValue="e4zx/CXYXAsYp/sZ7sgxl6GV+XyMcu+zl6QoxnyeOfFORaAM662etNFCoqFqBO4NDStymTyfbrx4CQIdqJEgbA==" saltValue="IN/DE13zZN9t8d7xsft29g==" spinCount="100000" sheet="1" objects="1" scenarios="1" sort="0" autoFilter="0"/>
  <mergeCells count="9">
    <mergeCell ref="A131:L131"/>
    <mergeCell ref="A130:L130"/>
    <mergeCell ref="A128:L128"/>
    <mergeCell ref="A1:L1"/>
    <mergeCell ref="A2:L2"/>
    <mergeCell ref="A127:L127"/>
    <mergeCell ref="A129:L129"/>
    <mergeCell ref="A3:G3"/>
    <mergeCell ref="J3:K3"/>
  </mergeCells>
  <phoneticPr fontId="12" type="noConversion"/>
  <conditionalFormatting sqref="E39:E41">
    <cfRule type="containsText" dxfId="10" priority="36" operator="containsText" text="3 - Baixo">
      <formula>NOT(ISERROR(SEARCH("3 - Baixo",E39)))</formula>
    </cfRule>
    <cfRule type="containsText" dxfId="9" priority="37" operator="containsText" text="1 - Alto">
      <formula>NOT(ISERROR(SEARCH("1 - Alto",E39)))</formula>
    </cfRule>
    <cfRule type="containsText" dxfId="8" priority="38" operator="containsText" text="2 - Médio">
      <formula>NOT(ISERROR(SEARCH("2 - Médio",E39)))</formula>
    </cfRule>
  </conditionalFormatting>
  <conditionalFormatting sqref="E133:F199">
    <cfRule type="containsText" dxfId="7" priority="94" operator="containsText" text="3 - Baixo">
      <formula>NOT(ISERROR(SEARCH("3 - Baixo",E133)))</formula>
    </cfRule>
    <cfRule type="containsText" dxfId="6" priority="95" operator="containsText" text="1 - Alto">
      <formula>NOT(ISERROR(SEARCH("1 - Alto",E133)))</formula>
    </cfRule>
    <cfRule type="containsText" dxfId="5" priority="96" operator="containsText" text="2 - Médio">
      <formula>NOT(ISERROR(SEARCH("2 - Médio",E133)))</formula>
    </cfRule>
  </conditionalFormatting>
  <conditionalFormatting sqref="I4:I15 I24:I126">
    <cfRule type="containsText" dxfId="4" priority="11" operator="containsText" text="1 - Alto">
      <formula>NOT(ISERROR(SEARCH("1 - Alto",I4)))</formula>
    </cfRule>
    <cfRule type="containsText" dxfId="3" priority="12" operator="containsText" text="2 - Médio">
      <formula>NOT(ISERROR(SEARCH("2 - Médio",I4)))</formula>
    </cfRule>
  </conditionalFormatting>
  <conditionalFormatting sqref="I4:I126">
    <cfRule type="containsText" dxfId="2" priority="10" operator="containsText" text="3 - Baixo">
      <formula>NOT(ISERROR(SEARCH("3 - Baixo",I4)))</formula>
    </cfRule>
  </conditionalFormatting>
  <conditionalFormatting sqref="I13:I23">
    <cfRule type="containsText" dxfId="1" priority="1" operator="containsText" text="1 - Alto">
      <formula>NOT(ISERROR(SEARCH("1 - Alto",I13)))</formula>
    </cfRule>
    <cfRule type="containsText" dxfId="0" priority="2" operator="containsText" text="2 - Médio">
      <formula>NOT(ISERROR(SEARCH("2 - Médio",I13)))</formula>
    </cfRule>
  </conditionalFormatting>
  <dataValidations count="3">
    <dataValidation type="list" allowBlank="1" showInputMessage="1" showErrorMessage="1" sqref="G115:G119 G109 J84:J85 J66:J67 G112:G113 J79 G41 G35 G87 J69:J72 G46:G72 J76:J77" xr:uid="{0A449FFE-47F1-4290-80F0-A39C091767E8}">
      <formula1>#REF!</formula1>
    </dataValidation>
    <dataValidation type="list" allowBlank="1" showInputMessage="1" showErrorMessage="1" sqref="A133:A1048576 A1:A4" xr:uid="{6EC82F3F-2B25-45B7-820B-362E7D3E5AC8}">
      <formula1>"DLOG2-DEAO"</formula1>
    </dataValidation>
    <dataValidation type="list" allowBlank="1" showInputMessage="1" showErrorMessage="1" sqref="G42 G44:G45" xr:uid="{6B0124F7-91F6-4731-9D83-5DECD46E7A3A}">
      <formula1>"Novo"</formula1>
    </dataValidation>
  </dataValidations>
  <pageMargins left="0.25" right="0.25" top="0.75" bottom="0.75" header="0.3" footer="0.3"/>
  <pageSetup paperSize="9" scale="62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PCA25.PUB</vt:lpstr>
      <vt:lpstr>PCA25.PUB!Area_de_impressao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Rômulo Torres Costa</cp:lastModifiedBy>
  <cp:lastPrinted>2025-03-20T19:34:57Z</cp:lastPrinted>
  <dcterms:created xsi:type="dcterms:W3CDTF">2015-06-05T18:19:34Z</dcterms:created>
  <dcterms:modified xsi:type="dcterms:W3CDTF">2025-09-11T18:58:19Z</dcterms:modified>
</cp:coreProperties>
</file>